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80" yWindow="60" windowWidth="18075" windowHeight="9900"/>
  </bookViews>
  <sheets>
    <sheet name="地方債等（返済期間別）の明細" sheetId="1" r:id="rId1"/>
    <sheet name="Sheet1" sheetId="3" r:id="rId2"/>
  </sheets>
  <calcPr calcId="162913"/>
</workbook>
</file>

<file path=xl/calcChain.xml><?xml version="1.0" encoding="utf-8"?>
<calcChain xmlns="http://schemas.openxmlformats.org/spreadsheetml/2006/main">
  <c r="G4" i="3"/>
  <c r="H4" s="1"/>
  <c r="G7"/>
  <c r="H7" s="1"/>
  <c r="G8"/>
  <c r="H8" s="1"/>
  <c r="G11"/>
  <c r="G12"/>
  <c r="G13"/>
  <c r="G14"/>
  <c r="G15"/>
  <c r="H13" s="1"/>
  <c r="G16"/>
  <c r="G17"/>
  <c r="G18"/>
  <c r="H18" s="1"/>
  <c r="G19"/>
  <c r="G20"/>
  <c r="G21"/>
  <c r="G22"/>
  <c r="G23"/>
  <c r="H23" s="1"/>
  <c r="G24"/>
  <c r="G25"/>
  <c r="G26"/>
  <c r="G27"/>
  <c r="G3"/>
  <c r="H3" s="1"/>
  <c r="E12"/>
  <c r="E11"/>
  <c r="E10"/>
  <c r="G10" s="1"/>
  <c r="E9"/>
  <c r="G9" s="1"/>
  <c r="E8"/>
  <c r="E7"/>
  <c r="E6"/>
  <c r="G6" s="1"/>
  <c r="H6" s="1"/>
  <c r="E5"/>
  <c r="G5" s="1"/>
  <c r="H5" s="1"/>
  <c r="E4"/>
  <c r="E3"/>
  <c r="B3" l="1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</calcChain>
</file>

<file path=xl/sharedStrings.xml><?xml version="1.0" encoding="utf-8"?>
<sst xmlns="http://schemas.openxmlformats.org/spreadsheetml/2006/main" count="47" uniqueCount="47">
  <si>
    <t>地方債等（返済期間別）の明細</t>
  </si>
  <si>
    <t>年度：平成28年度</t>
  </si>
  <si>
    <t>地方債等残高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</si>
  <si>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</si>
  <si>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</si>
  <si>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</si>
  <si>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</si>
  <si>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</si>
  <si>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</si>
  <si>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</si>
  <si>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</si>
  <si>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</si>
  <si>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自治体名：青森県七戸町</t>
    <rPh sb="8" eb="10">
      <t>シチノヘ</t>
    </rPh>
    <phoneticPr fontId="3"/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</si>
  <si>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</si>
  <si>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</si>
  <si>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</si>
  <si>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</si>
  <si>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</si>
  <si>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</si>
  <si>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</si>
  <si>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</si>
  <si>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</si>
  <si>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(単位：　円　)</t>
    <rPh sb="5" eb="6">
      <t>エン</t>
    </rPh>
    <phoneticPr fontId="3"/>
  </si>
  <si>
    <t>H29</t>
    <phoneticPr fontId="3"/>
  </si>
  <si>
    <t>元金支払</t>
    <rPh sb="0" eb="2">
      <t>ガンキン</t>
    </rPh>
    <rPh sb="2" eb="4">
      <t>シハライ</t>
    </rPh>
    <phoneticPr fontId="3"/>
  </si>
  <si>
    <t>H28</t>
    <phoneticPr fontId="3"/>
  </si>
  <si>
    <t>元金残高</t>
    <rPh sb="0" eb="2">
      <t>ガンキン</t>
    </rPh>
    <rPh sb="2" eb="4">
      <t>ザンダカ</t>
    </rPh>
    <phoneticPr fontId="3"/>
  </si>
  <si>
    <t>年度</t>
    <rPh sb="0" eb="2">
      <t>ネンド</t>
    </rPh>
    <phoneticPr fontId="3"/>
  </si>
  <si>
    <t>借入分の
元金支払</t>
    <rPh sb="0" eb="2">
      <t>カリイレ</t>
    </rPh>
    <rPh sb="2" eb="3">
      <t>ブン</t>
    </rPh>
    <rPh sb="5" eb="7">
      <t>ガンキン</t>
    </rPh>
    <rPh sb="7" eb="9">
      <t>シハライ</t>
    </rPh>
    <phoneticPr fontId="3"/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</si>
  <si>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</si>
  <si>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</si>
  <si>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</si>
  <si>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</si>
  <si>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</si>
  <si>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</si>
  <si>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</si>
  <si>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</si>
  <si>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</si>
  <si>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</si>
  <si>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</si>
  <si>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</si>
  <si>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</si>
  <si>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</si>
  <si>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H53</t>
  </si>
  <si>
    <t>H29借入を入れない
元金支払額</t>
    <rPh sb="3" eb="5">
      <t>カリイレ</t>
    </rPh>
    <rPh sb="6" eb="7">
      <t>イ</t>
    </rPh>
    <rPh sb="11" eb="13">
      <t>ガンキン</t>
    </rPh>
    <rPh sb="13" eb="15">
      <t>シハライ</t>
    </rPh>
    <rPh sb="15" eb="16">
      <t>ガク</t>
    </rPh>
    <phoneticPr fontId="3"/>
  </si>
  <si>
    <t>H28'以降
借入れ</t>
    <rPh sb="4" eb="6">
      <t>イコウ</t>
    </rPh>
    <rPh sb="7" eb="9">
      <t>カリイ</t>
    </rPh>
    <phoneticPr fontId="3"/>
  </si>
  <si>
    <t>明細表へ記載</t>
    <rPh sb="0" eb="2">
      <t>メイサイ</t>
    </rPh>
    <rPh sb="2" eb="3">
      <t>ヒョウ</t>
    </rPh>
    <rPh sb="4" eb="6">
      <t>キサイ</t>
    </rPh>
    <phoneticPr fontId="3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</si>
</sst>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38" fontId="0" fillId="0" borderId="0" xfId="1" applyFont="1" applyAlignment="1">
      <alignment vertical="center"/>
    </xf>
    <xf numFmtId="0" fontId="0" fillId="0" borderId="3" xfId="0" applyBorder="1" applyAlignment="1">
      <alignment vertical="center"/>
    </xf>
    <xf numFmtId="38" fontId="0" fillId="0" borderId="3" xfId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38" fontId="0" fillId="0" borderId="4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3" fontId="1" fillId="0" borderId="2" xfId="0" applyNumberFormat="1" applyFont="1" applyBorder="1" applyAlignment="1">
      <alignment horizontal="right" vertical="center"/>
    </xf>
    <xf numFmtId="38" fontId="0" fillId="0" borderId="4" xfId="1" applyFont="1" applyBorder="1" applyAlignment="1">
      <alignment vertical="center"/>
    </xf>
    <xf numFmtId="38" fontId="0" fillId="0" borderId="5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view="pageBreakPreview" zoomScaleNormal="100" zoomScaleSheetLayoutView="100" workbookViewId="0"/>
  </sheetViews>
  <sheetFormatPr defaultColWidth="8.875" defaultRowHeight="11.25"/>
  <cols>
    <col min="1" max="1" width="22.875" style="5" customWidth="1"/>
    <col min="2" max="10" width="12.875" style="5" customWidth="1"/>
    <col min="11" max="16384" width="8.875" style="5"/>
  </cols>
  <sheetData>
    <row r="1" spans="1:10" ht="21">
      <c r="A1" s="7" t="s">
        <v>0</v>
      </c>
    </row>
    <row r="2" spans="1:10" ht="13.5">
      <c r="A2" s="8" t="s">
        <v>12</v>
      </c>
    </row>
    <row r="3" spans="1:10" ht="13.5">
      <c r="A3" s="4" t="s">
        <v>1</v>
      </c>
    </row>
    <row r="4" spans="1:10" ht="13.5">
      <c r="J4" s="9" t="s">
        <v>22</v>
      </c>
    </row>
    <row r="5" spans="1:10" ht="22.5" customHeight="1">
      <c r="A5" s="6" t="s">
        <v>2</v>
      </c>
      <c r="B5" s="3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3" t="s">
        <v>11</v>
      </c>
    </row>
    <row r="6" spans="1:10" ht="18" customHeight="1">
      <c r="A6" s="17">
        <v>9225974175</v>
      </c>
      <c r="B6" s="1">
        <v>949200516</v>
      </c>
      <c r="C6" s="1">
        <v>897368011</v>
      </c>
      <c r="D6" s="1">
        <v>828692107</v>
      </c>
      <c r="E6" s="1">
        <v>779309319</v>
      </c>
      <c r="F6" s="1">
        <v>700563990</v>
      </c>
      <c r="G6" s="1">
        <v>2748320525</v>
      </c>
      <c r="H6" s="1">
        <v>1454977023</v>
      </c>
      <c r="I6" s="1">
        <v>524225280</v>
      </c>
      <c r="J6" s="1">
        <v>343317404</v>
      </c>
    </row>
    <row r="7" spans="1:10" ht="11.25" customHeight="1"/>
    <row r="8" spans="1:10" ht="11.25" customHeight="1"/>
    <row r="9" spans="1:10" ht="11.25" customHeight="1"/>
    <row r="10" spans="1:10" ht="11.25" customHeight="1"/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8"/>
  <sheetViews>
    <sheetView view="pageBreakPreview" zoomScale="60" zoomScaleNormal="100" workbookViewId="0">
      <selection activeCell="M10" sqref="M10"/>
    </sheetView>
  </sheetViews>
  <sheetFormatPr defaultRowHeight="13.5"/>
  <cols>
    <col min="1" max="1" width="9" style="10"/>
    <col min="2" max="2" width="14.5" style="10" bestFit="1" customWidth="1"/>
    <col min="3" max="3" width="13" style="11" bestFit="1" customWidth="1"/>
    <col min="4" max="4" width="10.5" style="10" bestFit="1" customWidth="1"/>
    <col min="5" max="5" width="9.25" style="10" bestFit="1" customWidth="1"/>
    <col min="6" max="6" width="1.75" style="10" customWidth="1"/>
    <col min="7" max="7" width="18.25" style="10" bestFit="1" customWidth="1"/>
    <col min="8" max="8" width="14.5" style="10" bestFit="1" customWidth="1"/>
    <col min="9" max="10" width="4.5" style="10" bestFit="1" customWidth="1"/>
    <col min="11" max="16384" width="9" style="10"/>
  </cols>
  <sheetData>
    <row r="1" spans="1:10" ht="27">
      <c r="A1" s="12" t="s">
        <v>27</v>
      </c>
      <c r="B1" s="12" t="s">
        <v>26</v>
      </c>
      <c r="C1" s="13" t="s">
        <v>24</v>
      </c>
      <c r="D1" s="14" t="s">
        <v>45</v>
      </c>
      <c r="E1" s="14" t="s">
        <v>28</v>
      </c>
      <c r="F1" s="12"/>
      <c r="G1" s="14" t="s">
        <v>44</v>
      </c>
      <c r="H1" s="12" t="s">
        <v>46</v>
      </c>
    </row>
    <row r="2" spans="1:10" s="11" customFormat="1" ht="20.25" customHeight="1">
      <c r="A2" s="15" t="s">
        <v>25</v>
      </c>
      <c r="B2" s="15">
        <v>7926499559</v>
      </c>
      <c r="C2" s="15"/>
      <c r="D2" s="15"/>
      <c r="E2" s="15"/>
      <c r="F2" s="15"/>
      <c r="G2" s="15"/>
      <c r="H2" s="15"/>
    </row>
    <row r="3" spans="1:10" s="11" customFormat="1" ht="20.25" customHeight="1">
      <c r="A3" s="15" t="s">
        <v>23</v>
      </c>
      <c r="B3" s="15">
        <f>B2-G3</f>
        <v>7029627336</v>
      </c>
      <c r="C3" s="15">
        <v>897132106</v>
      </c>
      <c r="D3" s="15">
        <v>2600000</v>
      </c>
      <c r="E3" s="15">
        <f>129938+129945</f>
        <v>259883</v>
      </c>
      <c r="F3" s="15"/>
      <c r="G3" s="15">
        <f>C3-E3</f>
        <v>896872223</v>
      </c>
      <c r="H3" s="15">
        <f>G3</f>
        <v>896872223</v>
      </c>
      <c r="I3" s="11">
        <v>0</v>
      </c>
      <c r="J3" s="11">
        <v>1</v>
      </c>
    </row>
    <row r="4" spans="1:10" s="11" customFormat="1" ht="20.25" customHeight="1">
      <c r="A4" s="15" t="s">
        <v>13</v>
      </c>
      <c r="B4" s="15">
        <f t="shared" ref="B4:B27" si="0">B3-G4</f>
        <v>6188304693</v>
      </c>
      <c r="C4" s="15">
        <v>841582552</v>
      </c>
      <c r="D4" s="15"/>
      <c r="E4" s="15">
        <f>129951+129958</f>
        <v>259909</v>
      </c>
      <c r="F4" s="15"/>
      <c r="G4" s="15">
        <f t="shared" ref="G4:G27" si="1">C4-E4</f>
        <v>841322643</v>
      </c>
      <c r="H4" s="15">
        <f t="shared" ref="H4:H7" si="2">G4</f>
        <v>841322643</v>
      </c>
      <c r="I4" s="11">
        <v>1</v>
      </c>
      <c r="J4" s="11">
        <v>2</v>
      </c>
    </row>
    <row r="5" spans="1:10" s="11" customFormat="1" ht="20.25" customHeight="1">
      <c r="A5" s="15" t="s">
        <v>14</v>
      </c>
      <c r="B5" s="15">
        <f t="shared" si="0"/>
        <v>5416803768</v>
      </c>
      <c r="C5" s="15">
        <v>771760860</v>
      </c>
      <c r="D5" s="15"/>
      <c r="E5" s="15">
        <f>129964+129971</f>
        <v>259935</v>
      </c>
      <c r="F5" s="15"/>
      <c r="G5" s="15">
        <f t="shared" si="1"/>
        <v>771500925</v>
      </c>
      <c r="H5" s="15">
        <f t="shared" si="2"/>
        <v>771500925</v>
      </c>
      <c r="I5" s="11">
        <v>2</v>
      </c>
      <c r="J5" s="11">
        <v>3</v>
      </c>
    </row>
    <row r="6" spans="1:10" s="11" customFormat="1" ht="20.25" customHeight="1">
      <c r="A6" s="15" t="s">
        <v>15</v>
      </c>
      <c r="B6" s="15">
        <f t="shared" si="0"/>
        <v>4698757699</v>
      </c>
      <c r="C6" s="15">
        <v>718306030</v>
      </c>
      <c r="D6" s="15"/>
      <c r="E6" s="15">
        <f>129977+129984</f>
        <v>259961</v>
      </c>
      <c r="F6" s="15"/>
      <c r="G6" s="15">
        <f t="shared" si="1"/>
        <v>718046069</v>
      </c>
      <c r="H6" s="15">
        <f t="shared" si="2"/>
        <v>718046069</v>
      </c>
      <c r="I6" s="11">
        <v>3</v>
      </c>
      <c r="J6" s="11">
        <v>4</v>
      </c>
    </row>
    <row r="7" spans="1:10" s="11" customFormat="1" ht="20.25" customHeight="1">
      <c r="A7" s="15" t="s">
        <v>16</v>
      </c>
      <c r="B7" s="15">
        <f t="shared" si="0"/>
        <v>4060691211</v>
      </c>
      <c r="C7" s="15">
        <v>638326475</v>
      </c>
      <c r="D7" s="15"/>
      <c r="E7" s="15">
        <f>129990+129997</f>
        <v>259987</v>
      </c>
      <c r="F7" s="15"/>
      <c r="G7" s="15">
        <f t="shared" si="1"/>
        <v>638066488</v>
      </c>
      <c r="H7" s="15">
        <f t="shared" si="2"/>
        <v>638066488</v>
      </c>
      <c r="I7" s="11">
        <v>4</v>
      </c>
      <c r="J7" s="11">
        <v>5</v>
      </c>
    </row>
    <row r="8" spans="1:10" s="11" customFormat="1" ht="20.25" customHeight="1">
      <c r="A8" s="15" t="s">
        <v>17</v>
      </c>
      <c r="B8" s="15">
        <f t="shared" si="0"/>
        <v>3473662695</v>
      </c>
      <c r="C8" s="15">
        <v>587288529</v>
      </c>
      <c r="D8" s="15"/>
      <c r="E8" s="15">
        <f>130003+130010</f>
        <v>260013</v>
      </c>
      <c r="F8" s="15"/>
      <c r="G8" s="15">
        <f t="shared" si="1"/>
        <v>587028516</v>
      </c>
      <c r="H8" s="18">
        <f>SUM(G8:G12)</f>
        <v>2437246140</v>
      </c>
      <c r="I8" s="11">
        <v>5</v>
      </c>
      <c r="J8" s="11">
        <v>6</v>
      </c>
    </row>
    <row r="9" spans="1:10" s="11" customFormat="1" ht="20.25" customHeight="1">
      <c r="A9" s="15" t="s">
        <v>18</v>
      </c>
      <c r="B9" s="15">
        <f t="shared" si="0"/>
        <v>2919661557</v>
      </c>
      <c r="C9" s="15">
        <v>554261177</v>
      </c>
      <c r="D9" s="15"/>
      <c r="E9" s="15">
        <f>130016+130023</f>
        <v>260039</v>
      </c>
      <c r="F9" s="15"/>
      <c r="G9" s="15">
        <f t="shared" si="1"/>
        <v>554001138</v>
      </c>
      <c r="H9" s="18"/>
      <c r="I9" s="11">
        <v>6</v>
      </c>
      <c r="J9" s="11">
        <v>7</v>
      </c>
    </row>
    <row r="10" spans="1:10" s="11" customFormat="1" ht="20.25" customHeight="1">
      <c r="A10" s="15" t="s">
        <v>19</v>
      </c>
      <c r="B10" s="15">
        <f t="shared" si="0"/>
        <v>2435496955</v>
      </c>
      <c r="C10" s="15">
        <v>484424667</v>
      </c>
      <c r="D10" s="15"/>
      <c r="E10" s="15">
        <f>130029+130036</f>
        <v>260065</v>
      </c>
      <c r="F10" s="15"/>
      <c r="G10" s="15">
        <f t="shared" si="1"/>
        <v>484164602</v>
      </c>
      <c r="H10" s="18"/>
      <c r="I10" s="11">
        <v>7</v>
      </c>
      <c r="J10" s="11">
        <v>8</v>
      </c>
    </row>
    <row r="11" spans="1:10" s="11" customFormat="1" ht="20.25" customHeight="1">
      <c r="A11" s="15" t="s">
        <v>20</v>
      </c>
      <c r="B11" s="15">
        <f t="shared" si="0"/>
        <v>2002811689</v>
      </c>
      <c r="C11" s="15">
        <v>432945357</v>
      </c>
      <c r="D11" s="15"/>
      <c r="E11" s="15">
        <f>130042+130049</f>
        <v>260091</v>
      </c>
      <c r="F11" s="15"/>
      <c r="G11" s="15">
        <f t="shared" si="1"/>
        <v>432685266</v>
      </c>
      <c r="H11" s="18"/>
      <c r="I11" s="11">
        <v>8</v>
      </c>
      <c r="J11" s="11">
        <v>9</v>
      </c>
    </row>
    <row r="12" spans="1:10" s="11" customFormat="1" ht="20.25" customHeight="1">
      <c r="A12" s="15" t="s">
        <v>21</v>
      </c>
      <c r="B12" s="15">
        <f t="shared" si="0"/>
        <v>1623445071</v>
      </c>
      <c r="C12" s="15">
        <v>379626735</v>
      </c>
      <c r="D12" s="15"/>
      <c r="E12" s="15">
        <f>130055+130062</f>
        <v>260117</v>
      </c>
      <c r="F12" s="15"/>
      <c r="G12" s="15">
        <f t="shared" si="1"/>
        <v>379366618</v>
      </c>
      <c r="H12" s="18"/>
      <c r="I12" s="11">
        <v>9</v>
      </c>
      <c r="J12" s="11">
        <v>10</v>
      </c>
    </row>
    <row r="13" spans="1:10" s="11" customFormat="1" ht="20.25" customHeight="1">
      <c r="A13" s="15" t="s">
        <v>29</v>
      </c>
      <c r="B13" s="15">
        <f t="shared" si="0"/>
        <v>1264198593</v>
      </c>
      <c r="C13" s="15">
        <v>359246478</v>
      </c>
      <c r="D13" s="15"/>
      <c r="E13" s="15"/>
      <c r="F13" s="15"/>
      <c r="G13" s="15">
        <f t="shared" si="1"/>
        <v>359246478</v>
      </c>
      <c r="H13" s="18">
        <f>SUM(G13:G17)</f>
        <v>1138635041</v>
      </c>
      <c r="I13" s="11">
        <v>10</v>
      </c>
      <c r="J13" s="11">
        <v>11</v>
      </c>
    </row>
    <row r="14" spans="1:10" s="11" customFormat="1" ht="20.25" customHeight="1">
      <c r="A14" s="15" t="s">
        <v>30</v>
      </c>
      <c r="B14" s="15">
        <f t="shared" si="0"/>
        <v>971590747</v>
      </c>
      <c r="C14" s="15">
        <v>292607846</v>
      </c>
      <c r="D14" s="15"/>
      <c r="E14" s="15"/>
      <c r="F14" s="15"/>
      <c r="G14" s="15">
        <f t="shared" si="1"/>
        <v>292607846</v>
      </c>
      <c r="H14" s="18"/>
      <c r="I14" s="11">
        <v>11</v>
      </c>
      <c r="J14" s="11">
        <v>12</v>
      </c>
    </row>
    <row r="15" spans="1:10" s="11" customFormat="1" ht="20.25" customHeight="1">
      <c r="A15" s="15" t="s">
        <v>31</v>
      </c>
      <c r="B15" s="15">
        <f t="shared" si="0"/>
        <v>745014115</v>
      </c>
      <c r="C15" s="15">
        <v>226576632</v>
      </c>
      <c r="D15" s="15"/>
      <c r="E15" s="15"/>
      <c r="F15" s="15"/>
      <c r="G15" s="15">
        <f t="shared" si="1"/>
        <v>226576632</v>
      </c>
      <c r="H15" s="18"/>
      <c r="I15" s="11">
        <v>12</v>
      </c>
      <c r="J15" s="11">
        <v>13</v>
      </c>
    </row>
    <row r="16" spans="1:10" s="11" customFormat="1" ht="20.25" customHeight="1">
      <c r="A16" s="15" t="s">
        <v>32</v>
      </c>
      <c r="B16" s="15">
        <f t="shared" si="0"/>
        <v>577291340</v>
      </c>
      <c r="C16" s="15">
        <v>167722775</v>
      </c>
      <c r="D16" s="15"/>
      <c r="E16" s="15"/>
      <c r="F16" s="15"/>
      <c r="G16" s="15">
        <f t="shared" si="1"/>
        <v>167722775</v>
      </c>
      <c r="H16" s="18"/>
      <c r="I16" s="11">
        <v>13</v>
      </c>
      <c r="J16" s="11">
        <v>14</v>
      </c>
    </row>
    <row r="17" spans="1:10" s="11" customFormat="1" ht="20.25" customHeight="1">
      <c r="A17" s="15" t="s">
        <v>33</v>
      </c>
      <c r="B17" s="15">
        <f t="shared" si="0"/>
        <v>484810030</v>
      </c>
      <c r="C17" s="15">
        <v>92481310</v>
      </c>
      <c r="D17" s="15"/>
      <c r="E17" s="15"/>
      <c r="F17" s="15"/>
      <c r="G17" s="15">
        <f t="shared" si="1"/>
        <v>92481310</v>
      </c>
      <c r="H17" s="18"/>
      <c r="I17" s="11">
        <v>14</v>
      </c>
      <c r="J17" s="11">
        <v>15</v>
      </c>
    </row>
    <row r="18" spans="1:10" s="11" customFormat="1" ht="20.25" customHeight="1">
      <c r="A18" s="15" t="s">
        <v>34</v>
      </c>
      <c r="B18" s="15">
        <f t="shared" si="0"/>
        <v>416922513</v>
      </c>
      <c r="C18" s="15">
        <v>67887517</v>
      </c>
      <c r="D18" s="15"/>
      <c r="E18" s="15"/>
      <c r="F18" s="15"/>
      <c r="G18" s="15">
        <f t="shared" si="1"/>
        <v>67887517</v>
      </c>
      <c r="H18" s="18">
        <f>SUM(G18:G22)</f>
        <v>305455484</v>
      </c>
      <c r="I18" s="11">
        <v>15</v>
      </c>
      <c r="J18" s="11">
        <v>16</v>
      </c>
    </row>
    <row r="19" spans="1:10" s="11" customFormat="1" ht="20.25" customHeight="1">
      <c r="A19" s="15" t="s">
        <v>35</v>
      </c>
      <c r="B19" s="15">
        <f t="shared" si="0"/>
        <v>349242606</v>
      </c>
      <c r="C19" s="15">
        <v>67679907</v>
      </c>
      <c r="D19" s="15"/>
      <c r="E19" s="15"/>
      <c r="F19" s="15"/>
      <c r="G19" s="15">
        <f t="shared" si="1"/>
        <v>67679907</v>
      </c>
      <c r="H19" s="18"/>
      <c r="I19" s="11">
        <v>16</v>
      </c>
      <c r="J19" s="11">
        <v>17</v>
      </c>
    </row>
    <row r="20" spans="1:10" s="11" customFormat="1" ht="20.25" customHeight="1">
      <c r="A20" s="15" t="s">
        <v>36</v>
      </c>
      <c r="B20" s="15">
        <f t="shared" si="0"/>
        <v>281838641</v>
      </c>
      <c r="C20" s="15">
        <v>67403965</v>
      </c>
      <c r="D20" s="15"/>
      <c r="E20" s="15"/>
      <c r="F20" s="15"/>
      <c r="G20" s="15">
        <f t="shared" si="1"/>
        <v>67403965</v>
      </c>
      <c r="H20" s="18"/>
      <c r="I20" s="11">
        <v>17</v>
      </c>
      <c r="J20" s="11">
        <v>18</v>
      </c>
    </row>
    <row r="21" spans="1:10" s="11" customFormat="1" ht="20.25" customHeight="1">
      <c r="A21" s="15" t="s">
        <v>37</v>
      </c>
      <c r="B21" s="15">
        <f t="shared" si="0"/>
        <v>224170124</v>
      </c>
      <c r="C21" s="15">
        <v>57668517</v>
      </c>
      <c r="D21" s="15"/>
      <c r="E21" s="15"/>
      <c r="F21" s="15"/>
      <c r="G21" s="15">
        <f t="shared" si="1"/>
        <v>57668517</v>
      </c>
      <c r="H21" s="18"/>
      <c r="I21" s="11">
        <v>18</v>
      </c>
      <c r="J21" s="11">
        <v>19</v>
      </c>
    </row>
    <row r="22" spans="1:10" s="11" customFormat="1" ht="20.25" customHeight="1">
      <c r="A22" s="15" t="s">
        <v>38</v>
      </c>
      <c r="B22" s="15">
        <f t="shared" si="0"/>
        <v>179354546</v>
      </c>
      <c r="C22" s="15">
        <v>44815578</v>
      </c>
      <c r="D22" s="15"/>
      <c r="E22" s="15"/>
      <c r="F22" s="15"/>
      <c r="G22" s="15">
        <f t="shared" si="1"/>
        <v>44815578</v>
      </c>
      <c r="H22" s="18"/>
      <c r="I22" s="11">
        <v>19</v>
      </c>
      <c r="J22" s="11">
        <v>20</v>
      </c>
    </row>
    <row r="23" spans="1:10" s="11" customFormat="1" ht="20.25" customHeight="1">
      <c r="A23" s="15" t="s">
        <v>39</v>
      </c>
      <c r="B23" s="15">
        <f t="shared" si="0"/>
        <v>143036080</v>
      </c>
      <c r="C23" s="15">
        <v>36318466</v>
      </c>
      <c r="D23" s="15"/>
      <c r="E23" s="15"/>
      <c r="F23" s="15"/>
      <c r="G23" s="15">
        <f t="shared" si="1"/>
        <v>36318466</v>
      </c>
      <c r="H23" s="18">
        <f>SUM(G23:G27)</f>
        <v>179354546</v>
      </c>
      <c r="I23" s="11">
        <v>20</v>
      </c>
      <c r="J23" s="11">
        <v>21</v>
      </c>
    </row>
    <row r="24" spans="1:10" s="11" customFormat="1" ht="20.25" customHeight="1">
      <c r="A24" s="15" t="s">
        <v>40</v>
      </c>
      <c r="B24" s="15">
        <f t="shared" si="0"/>
        <v>107016000</v>
      </c>
      <c r="C24" s="15">
        <v>36020080</v>
      </c>
      <c r="D24" s="15"/>
      <c r="E24" s="15"/>
      <c r="F24" s="15"/>
      <c r="G24" s="15">
        <f t="shared" si="1"/>
        <v>36020080</v>
      </c>
      <c r="H24" s="18"/>
      <c r="I24" s="11">
        <v>21</v>
      </c>
      <c r="J24" s="11">
        <v>22</v>
      </c>
    </row>
    <row r="25" spans="1:10" s="11" customFormat="1" ht="20.25" customHeight="1">
      <c r="A25" s="15" t="s">
        <v>41</v>
      </c>
      <c r="B25" s="15">
        <f t="shared" si="0"/>
        <v>71344000</v>
      </c>
      <c r="C25" s="15">
        <v>35672000</v>
      </c>
      <c r="D25" s="15"/>
      <c r="E25" s="15"/>
      <c r="F25" s="15"/>
      <c r="G25" s="15">
        <f t="shared" si="1"/>
        <v>35672000</v>
      </c>
      <c r="H25" s="18"/>
      <c r="I25" s="11">
        <v>22</v>
      </c>
      <c r="J25" s="11">
        <v>23</v>
      </c>
    </row>
    <row r="26" spans="1:10" s="11" customFormat="1" ht="20.25" customHeight="1">
      <c r="A26" s="15" t="s">
        <v>42</v>
      </c>
      <c r="B26" s="15">
        <f t="shared" si="0"/>
        <v>35672000</v>
      </c>
      <c r="C26" s="15">
        <v>35672000</v>
      </c>
      <c r="D26" s="15"/>
      <c r="E26" s="15"/>
      <c r="F26" s="15"/>
      <c r="G26" s="15">
        <f t="shared" si="1"/>
        <v>35672000</v>
      </c>
      <c r="H26" s="18"/>
      <c r="I26" s="11">
        <v>23</v>
      </c>
      <c r="J26" s="11">
        <v>24</v>
      </c>
    </row>
    <row r="27" spans="1:10" s="11" customFormat="1" ht="20.25" customHeight="1">
      <c r="A27" s="16" t="s">
        <v>43</v>
      </c>
      <c r="B27" s="16">
        <f t="shared" si="0"/>
        <v>0</v>
      </c>
      <c r="C27" s="16">
        <v>35672000</v>
      </c>
      <c r="D27" s="16"/>
      <c r="E27" s="16"/>
      <c r="F27" s="16"/>
      <c r="G27" s="16">
        <f t="shared" si="1"/>
        <v>35672000</v>
      </c>
      <c r="H27" s="19"/>
      <c r="I27" s="11">
        <v>24</v>
      </c>
      <c r="J27" s="11">
        <v>25</v>
      </c>
    </row>
    <row r="28" spans="1:10" s="11" customFormat="1"/>
  </sheetData>
  <mergeCells count="4">
    <mergeCell ref="H8:H12"/>
    <mergeCell ref="H13:H17"/>
    <mergeCell ref="H18:H22"/>
    <mergeCell ref="H23:H27"/>
  </mergeCells>
  <phoneticPr fontId="3"/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地方債等（返済期間別）の明細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modified xsi:type="dcterms:W3CDTF">2018-03-27T07:28:30Z</dcterms:modified>
</cp:coreProperties>
</file>