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1(30決算）\11_作成時の作業\03_明細表など\2_付属明細書など\"/>
    </mc:Choice>
  </mc:AlternateContent>
  <xr:revisionPtr revIDLastSave="0" documentId="13_ncr:1_{BAC8FF37-2E05-43C9-83B1-6904B1CC58E0}" xr6:coauthVersionLast="43" xr6:coauthVersionMax="43" xr10:uidLastSave="{00000000-0000-0000-0000-000000000000}"/>
  <bookViews>
    <workbookView xWindow="1050" yWindow="-120" windowWidth="27870" windowHeight="16440" xr2:uid="{00000000-000D-0000-FFFF-FFFF00000000}"/>
  </bookViews>
  <sheets>
    <sheet name="投資及び出資金の明細" sheetId="1" r:id="rId1"/>
  </sheets>
  <definedNames>
    <definedName name="_xlnm.Print_Area" localSheetId="0">投資及び出資金の明細!$A$1:$M$48</definedName>
  </definedNames>
  <calcPr calcId="191029"/>
</workbook>
</file>

<file path=xl/calcChain.xml><?xml version="1.0" encoding="utf-8"?>
<calcChain xmlns="http://schemas.openxmlformats.org/spreadsheetml/2006/main">
  <c r="G31" i="1" l="1"/>
  <c r="G27" i="1"/>
  <c r="G26" i="1"/>
  <c r="G38" i="1"/>
  <c r="E38" i="1"/>
  <c r="H38" i="1" l="1"/>
  <c r="I38" i="1" s="1"/>
  <c r="J38" i="1" s="1"/>
  <c r="D7" i="1"/>
  <c r="F8" i="1"/>
  <c r="J21" i="1" l="1"/>
  <c r="K44" i="1"/>
  <c r="H12" i="1"/>
  <c r="C44" i="1"/>
  <c r="D44" i="1"/>
  <c r="F44" i="1"/>
  <c r="G20" i="1" l="1"/>
  <c r="B44" i="1"/>
  <c r="G44" i="1" s="1"/>
  <c r="F21" i="1"/>
  <c r="D21" i="1"/>
  <c r="C21" i="1"/>
  <c r="B21" i="1"/>
  <c r="H39" i="1"/>
  <c r="I39" i="1" s="1"/>
  <c r="G35" i="1"/>
  <c r="G19" i="1"/>
  <c r="G28" i="1"/>
  <c r="G29" i="1"/>
  <c r="G30" i="1"/>
  <c r="G32" i="1"/>
  <c r="G33" i="1"/>
  <c r="G34" i="1"/>
  <c r="G36" i="1"/>
  <c r="G37" i="1"/>
  <c r="G40" i="1"/>
  <c r="G41" i="1"/>
  <c r="G42" i="1"/>
  <c r="G43" i="1"/>
  <c r="G25" i="1"/>
  <c r="G17" i="1"/>
  <c r="G18" i="1"/>
  <c r="G16" i="1"/>
  <c r="E28" i="1"/>
  <c r="E25" i="1"/>
  <c r="E27" i="1"/>
  <c r="H27" i="1" s="1"/>
  <c r="I27" i="1" s="1"/>
  <c r="J27" i="1" s="1"/>
  <c r="E29" i="1"/>
  <c r="E30" i="1"/>
  <c r="E31" i="1"/>
  <c r="H31" i="1" s="1"/>
  <c r="E32" i="1"/>
  <c r="E33" i="1"/>
  <c r="E34" i="1"/>
  <c r="E35" i="1"/>
  <c r="E36" i="1"/>
  <c r="E37" i="1"/>
  <c r="H37" i="1" s="1"/>
  <c r="I37" i="1" s="1"/>
  <c r="J37" i="1" s="1"/>
  <c r="E40" i="1"/>
  <c r="E41" i="1"/>
  <c r="E42" i="1"/>
  <c r="H42" i="1" s="1"/>
  <c r="I42" i="1" s="1"/>
  <c r="J42" i="1" s="1"/>
  <c r="E43" i="1"/>
  <c r="H43" i="1" s="1"/>
  <c r="I43" i="1" s="1"/>
  <c r="J43" i="1" s="1"/>
  <c r="E17" i="1"/>
  <c r="E20" i="1"/>
  <c r="E18" i="1"/>
  <c r="E19" i="1"/>
  <c r="H19" i="1" s="1"/>
  <c r="E26" i="1"/>
  <c r="E16" i="1"/>
  <c r="D8" i="1"/>
  <c r="D9" i="1"/>
  <c r="D10" i="1"/>
  <c r="D11" i="1"/>
  <c r="F9" i="1"/>
  <c r="F10" i="1"/>
  <c r="F11" i="1"/>
  <c r="F7" i="1"/>
  <c r="C12" i="1"/>
  <c r="E12" i="1"/>
  <c r="B12" i="1"/>
  <c r="H36" i="1" l="1"/>
  <c r="I36" i="1" s="1"/>
  <c r="J36" i="1" s="1"/>
  <c r="H41" i="1"/>
  <c r="I41" i="1" s="1"/>
  <c r="J41" i="1" s="1"/>
  <c r="H26" i="1"/>
  <c r="I26" i="1" s="1"/>
  <c r="J26" i="1" s="1"/>
  <c r="H35" i="1"/>
  <c r="I35" i="1" s="1"/>
  <c r="J35" i="1" s="1"/>
  <c r="H28" i="1"/>
  <c r="I28" i="1" s="1"/>
  <c r="J28" i="1" s="1"/>
  <c r="H40" i="1"/>
  <c r="I40" i="1" s="1"/>
  <c r="J40" i="1" s="1"/>
  <c r="H29" i="1"/>
  <c r="I29" i="1" s="1"/>
  <c r="J29" i="1" s="1"/>
  <c r="H32" i="1"/>
  <c r="I32" i="1" s="1"/>
  <c r="J32" i="1" s="1"/>
  <c r="E21" i="1"/>
  <c r="H16" i="1"/>
  <c r="I16" i="1" s="1"/>
  <c r="H25" i="1"/>
  <c r="I25" i="1" s="1"/>
  <c r="J25" i="1" s="1"/>
  <c r="E44" i="1"/>
  <c r="G21" i="1"/>
  <c r="H17" i="1"/>
  <c r="I17" i="1" s="1"/>
  <c r="H34" i="1"/>
  <c r="I34" i="1" s="1"/>
  <c r="J34" i="1" s="1"/>
  <c r="H30" i="1"/>
  <c r="I30" i="1" s="1"/>
  <c r="J30" i="1" s="1"/>
  <c r="H20" i="1"/>
  <c r="H33" i="1"/>
  <c r="I33" i="1" s="1"/>
  <c r="J33" i="1" s="1"/>
  <c r="G10" i="1"/>
  <c r="H18" i="1"/>
  <c r="I18" i="1" s="1"/>
  <c r="G11" i="1"/>
  <c r="I19" i="1"/>
  <c r="F12" i="1"/>
  <c r="G7" i="1"/>
  <c r="G8" i="1"/>
  <c r="G9" i="1"/>
  <c r="D12" i="1"/>
  <c r="H21" i="1" l="1"/>
  <c r="I20" i="1"/>
  <c r="I21" i="1" s="1"/>
  <c r="I31" i="1"/>
  <c r="H44" i="1"/>
  <c r="G12" i="1"/>
  <c r="J31" i="1" l="1"/>
  <c r="J44" i="1" s="1"/>
  <c r="I44" i="1"/>
</calcChain>
</file>

<file path=xl/sharedStrings.xml><?xml version="1.0" encoding="utf-8"?>
<sst xmlns="http://schemas.openxmlformats.org/spreadsheetml/2006/main" count="69" uniqueCount="58">
  <si>
    <t>投資及び出資金の明細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</si>
  <si>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</si>
  <si>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</si>
  <si>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</si>
  <si>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</si>
  <si>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</si>
  <si>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</si>
  <si>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</si>
  <si>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</si>
  <si>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合計</t>
  </si>
  <si>
    <t>市場価格のないもののうち連結対象団体に対するもの</t>
  </si>
  <si>
    <t>相手先名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</si>
  <si>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</si>
  <si>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</si>
  <si>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</si>
  <si>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</si>
  <si>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</si>
  <si>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</si>
  <si>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</si>
  <si>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</si>
  <si>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</si>
  <si>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</si>
  <si>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自治体名：青森県七戸町</t>
    <rPh sb="8" eb="11">
      <t>シチノヘマチ</t>
    </rPh>
    <phoneticPr fontId="4"/>
  </si>
  <si>
    <t>(単位：　円　)</t>
    <rPh sb="5" eb="6">
      <t>エン</t>
    </rPh>
    <phoneticPr fontId="4"/>
  </si>
  <si>
    <t>（株）みずほフィナンシャルグループ</t>
    <rPh sb="0" eb="3">
      <t>カブ</t>
    </rPh>
    <phoneticPr fontId="4"/>
  </si>
  <si>
    <t>雪印メグミルク（株）</t>
    <rPh sb="0" eb="2">
      <t>ユキジルシ</t>
    </rPh>
    <rPh sb="7" eb="10">
      <t>カブ</t>
    </rPh>
    <phoneticPr fontId="4"/>
  </si>
  <si>
    <t>北海道電力（株）</t>
    <rPh sb="0" eb="3">
      <t>ホッカイドウ</t>
    </rPh>
    <rPh sb="3" eb="5">
      <t>デンリョク</t>
    </rPh>
    <rPh sb="5" eb="8">
      <t>カブ</t>
    </rPh>
    <phoneticPr fontId="4"/>
  </si>
  <si>
    <t>東北電力（株）</t>
    <rPh sb="0" eb="2">
      <t>トウホク</t>
    </rPh>
    <rPh sb="2" eb="4">
      <t>デンリョク</t>
    </rPh>
    <rPh sb="4" eb="7">
      <t>カブ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</si>
  <si>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</si>
  <si>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南部縦貫（株）　22,565株×500円</t>
    <rPh sb="0" eb="2">
      <t>ナンブ</t>
    </rPh>
    <rPh sb="2" eb="4">
      <t>ジュウカン</t>
    </rPh>
    <rPh sb="4" eb="7">
      <t>カブ</t>
    </rPh>
    <rPh sb="14" eb="15">
      <t>カブ</t>
    </rPh>
    <rPh sb="19" eb="20">
      <t>エン</t>
    </rPh>
    <phoneticPr fontId="4"/>
  </si>
  <si>
    <t>青い森鉄道株式会社　174株×50,000円</t>
    <rPh sb="0" eb="1">
      <t>アオ</t>
    </rPh>
    <rPh sb="2" eb="3">
      <t>モリ</t>
    </rPh>
    <rPh sb="3" eb="5">
      <t>テツドウ</t>
    </rPh>
    <rPh sb="5" eb="9">
      <t>カブシキガイシャ</t>
    </rPh>
    <rPh sb="13" eb="14">
      <t>カブ</t>
    </rPh>
    <rPh sb="21" eb="22">
      <t>エン</t>
    </rPh>
    <phoneticPr fontId="4"/>
  </si>
  <si>
    <t>（株）七戸物産協会　60株×50,000円</t>
    <rPh sb="0" eb="3">
      <t>カブ</t>
    </rPh>
    <rPh sb="3" eb="5">
      <t>シチノヘ</t>
    </rPh>
    <rPh sb="5" eb="7">
      <t>ブッサン</t>
    </rPh>
    <rPh sb="7" eb="9">
      <t>キョウカイ</t>
    </rPh>
    <rPh sb="12" eb="13">
      <t>カブ</t>
    </rPh>
    <rPh sb="20" eb="21">
      <t>エン</t>
    </rPh>
    <phoneticPr fontId="4"/>
  </si>
  <si>
    <t>公立　七戸病院</t>
    <rPh sb="0" eb="2">
      <t>コウリツ</t>
    </rPh>
    <rPh sb="3" eb="5">
      <t>シチノヘ</t>
    </rPh>
    <rPh sb="5" eb="7">
      <t>ビョウイン</t>
    </rPh>
    <phoneticPr fontId="4"/>
  </si>
  <si>
    <t>（社）東八甲田ローズカントリー　20口×50,000円</t>
    <rPh sb="1" eb="2">
      <t>シャ</t>
    </rPh>
    <rPh sb="3" eb="4">
      <t>ヒガシ</t>
    </rPh>
    <rPh sb="4" eb="7">
      <t>ハッコウダ</t>
    </rPh>
    <rPh sb="18" eb="19">
      <t>クチ</t>
    </rPh>
    <rPh sb="26" eb="27">
      <t>エン</t>
    </rPh>
    <phoneticPr fontId="4"/>
  </si>
  <si>
    <t>有限会社みらい天間林　　140口×50,000円</t>
    <rPh sb="0" eb="4">
      <t>ユウゲンガイシャ</t>
    </rPh>
    <rPh sb="7" eb="10">
      <t>テンマバヤシ</t>
    </rPh>
    <phoneticPr fontId="4"/>
  </si>
  <si>
    <t>【出損金】（財）鷹山宇一記念美術館</t>
    <rPh sb="1" eb="3">
      <t>シュツエン</t>
    </rPh>
    <rPh sb="3" eb="4">
      <t>キン</t>
    </rPh>
    <rPh sb="6" eb="7">
      <t>ザイ</t>
    </rPh>
    <rPh sb="8" eb="10">
      <t>タカヤマ</t>
    </rPh>
    <rPh sb="10" eb="12">
      <t>ウイチ</t>
    </rPh>
    <rPh sb="12" eb="14">
      <t>キネン</t>
    </rPh>
    <rPh sb="14" eb="17">
      <t>ビジュツカン</t>
    </rPh>
    <phoneticPr fontId="4"/>
  </si>
  <si>
    <t>上十三地区森林組合　15,092口×500円</t>
    <rPh sb="0" eb="1">
      <t>カミ</t>
    </rPh>
    <rPh sb="1" eb="2">
      <t>トオ</t>
    </rPh>
    <rPh sb="2" eb="3">
      <t>サン</t>
    </rPh>
    <rPh sb="3" eb="5">
      <t>チク</t>
    </rPh>
    <rPh sb="5" eb="7">
      <t>シンリン</t>
    </rPh>
    <rPh sb="7" eb="9">
      <t>クミアイ</t>
    </rPh>
    <rPh sb="16" eb="17">
      <t>クチ</t>
    </rPh>
    <rPh sb="21" eb="22">
      <t>エン</t>
    </rPh>
    <phoneticPr fontId="4"/>
  </si>
  <si>
    <t>青森県農業信用基金協会　1,026口×10,000円</t>
    <rPh sb="0" eb="3">
      <t>アオモリケン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7" eb="18">
      <t>クチ</t>
    </rPh>
    <rPh sb="25" eb="26">
      <t>エン</t>
    </rPh>
    <phoneticPr fontId="4"/>
  </si>
  <si>
    <t>青森県土地改良事業団連合会　201口×10,000円</t>
    <rPh sb="0" eb="3">
      <t>アオモリケン</t>
    </rPh>
    <rPh sb="3" eb="5">
      <t>トチ</t>
    </rPh>
    <rPh sb="5" eb="7">
      <t>カイリョウ</t>
    </rPh>
    <rPh sb="7" eb="9">
      <t>ジギョウ</t>
    </rPh>
    <rPh sb="9" eb="10">
      <t>ダン</t>
    </rPh>
    <rPh sb="10" eb="13">
      <t>レンゴウカイ</t>
    </rPh>
    <rPh sb="17" eb="18">
      <t>クチ</t>
    </rPh>
    <rPh sb="25" eb="26">
      <t>エン</t>
    </rPh>
    <phoneticPr fontId="4"/>
  </si>
  <si>
    <t>（社）青森県青果物価価格安定基金協会　138口×10,000円</t>
    <rPh sb="1" eb="2">
      <t>シャ</t>
    </rPh>
    <rPh sb="3" eb="6">
      <t>アオモリケン</t>
    </rPh>
    <rPh sb="6" eb="8">
      <t>セイカ</t>
    </rPh>
    <rPh sb="8" eb="10">
      <t>ブッカ</t>
    </rPh>
    <rPh sb="10" eb="12">
      <t>カカク</t>
    </rPh>
    <rPh sb="12" eb="14">
      <t>アンテイ</t>
    </rPh>
    <rPh sb="14" eb="16">
      <t>キキン</t>
    </rPh>
    <rPh sb="16" eb="18">
      <t>キョウカイ</t>
    </rPh>
    <rPh sb="22" eb="23">
      <t>クチ</t>
    </rPh>
    <rPh sb="30" eb="31">
      <t>エン</t>
    </rPh>
    <phoneticPr fontId="4"/>
  </si>
  <si>
    <t>（社）上十三広域農業振興協会　862口×10,000円</t>
    <rPh sb="1" eb="2">
      <t>シャ</t>
    </rPh>
    <rPh sb="3" eb="6">
      <t>カミトオサン</t>
    </rPh>
    <rPh sb="6" eb="8">
      <t>コウイキ</t>
    </rPh>
    <rPh sb="8" eb="10">
      <t>ノウギョウ</t>
    </rPh>
    <rPh sb="10" eb="12">
      <t>シンコウ</t>
    </rPh>
    <rPh sb="12" eb="14">
      <t>キョウカイ</t>
    </rPh>
    <rPh sb="18" eb="19">
      <t>クチ</t>
    </rPh>
    <rPh sb="26" eb="27">
      <t>エン</t>
    </rPh>
    <phoneticPr fontId="4"/>
  </si>
  <si>
    <t>（社）青森県観光連盟　2口×100,000円（H21.4月統合　前：青森県産業振興協会）</t>
    <rPh sb="1" eb="2">
      <t>シャ</t>
    </rPh>
    <rPh sb="3" eb="6">
      <t>アオモリケン</t>
    </rPh>
    <rPh sb="6" eb="8">
      <t>カンコウ</t>
    </rPh>
    <rPh sb="8" eb="10">
      <t>レンメイ</t>
    </rPh>
    <rPh sb="12" eb="13">
      <t>クチ</t>
    </rPh>
    <rPh sb="21" eb="22">
      <t>エン</t>
    </rPh>
    <rPh sb="28" eb="29">
      <t>ガツ</t>
    </rPh>
    <rPh sb="29" eb="31">
      <t>トウゴウ</t>
    </rPh>
    <rPh sb="32" eb="33">
      <t>マエ</t>
    </rPh>
    <rPh sb="34" eb="37">
      <t>アオモリケン</t>
    </rPh>
    <rPh sb="37" eb="39">
      <t>サンギョウ</t>
    </rPh>
    <rPh sb="39" eb="41">
      <t>シンコウ</t>
    </rPh>
    <rPh sb="41" eb="43">
      <t>キョウカイ</t>
    </rPh>
    <phoneticPr fontId="4"/>
  </si>
  <si>
    <t>地方公共団体金融機構　H22.6.1改名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8" eb="20">
      <t>カイメイ</t>
    </rPh>
    <phoneticPr fontId="4"/>
  </si>
  <si>
    <t>【出損金】むつ小川原産業活性化センター　2口</t>
    <rPh sb="1" eb="3">
      <t>シュツエン</t>
    </rPh>
    <rPh sb="3" eb="4">
      <t>キン</t>
    </rPh>
    <rPh sb="7" eb="10">
      <t>オガワラ</t>
    </rPh>
    <rPh sb="10" eb="12">
      <t>サンギョウ</t>
    </rPh>
    <rPh sb="12" eb="15">
      <t>カッセイカ</t>
    </rPh>
    <rPh sb="21" eb="22">
      <t>クチ</t>
    </rPh>
    <phoneticPr fontId="4"/>
  </si>
  <si>
    <t>【出損金】公益財団法人　青森県暴力追放県民センター　2口</t>
    <rPh sb="1" eb="3">
      <t>シュツエン</t>
    </rPh>
    <rPh sb="3" eb="4">
      <t>キン</t>
    </rPh>
    <rPh sb="5" eb="7">
      <t>コウエキ</t>
    </rPh>
    <rPh sb="7" eb="9">
      <t>ザイダン</t>
    </rPh>
    <rPh sb="9" eb="11">
      <t>ホウジン</t>
    </rPh>
    <rPh sb="12" eb="15">
      <t>アオモリケン</t>
    </rPh>
    <rPh sb="15" eb="17">
      <t>ボウリョク</t>
    </rPh>
    <rPh sb="17" eb="19">
      <t>ツイホウ</t>
    </rPh>
    <rPh sb="19" eb="21">
      <t>ケンミン</t>
    </rPh>
    <rPh sb="27" eb="28">
      <t>クチ</t>
    </rPh>
    <phoneticPr fontId="4"/>
  </si>
  <si>
    <t>【出損金】（財）地域活性化センター　1口</t>
    <rPh sb="1" eb="3">
      <t>シュツエン</t>
    </rPh>
    <rPh sb="3" eb="4">
      <t>キン</t>
    </rPh>
    <rPh sb="6" eb="7">
      <t>ザイ</t>
    </rPh>
    <rPh sb="8" eb="10">
      <t>チイキ</t>
    </rPh>
    <rPh sb="10" eb="13">
      <t>カッセイカ</t>
    </rPh>
    <rPh sb="19" eb="20">
      <t>クチ</t>
    </rPh>
    <phoneticPr fontId="4"/>
  </si>
  <si>
    <t>（社）青森県畜産協会　450口×10,000円（H22.4.1改名　前：青森県畜産物価格安定基金協会））</t>
    <rPh sb="1" eb="2">
      <t>シャ</t>
    </rPh>
    <rPh sb="3" eb="6">
      <t>アオモリケン</t>
    </rPh>
    <rPh sb="6" eb="8">
      <t>チクサン</t>
    </rPh>
    <rPh sb="8" eb="10">
      <t>キョウカイ</t>
    </rPh>
    <rPh sb="14" eb="15">
      <t>クチ</t>
    </rPh>
    <rPh sb="22" eb="23">
      <t>エン</t>
    </rPh>
    <rPh sb="31" eb="33">
      <t>カイメイ</t>
    </rPh>
    <rPh sb="34" eb="35">
      <t>マエ</t>
    </rPh>
    <rPh sb="36" eb="39">
      <t>アオモリケン</t>
    </rPh>
    <rPh sb="39" eb="42">
      <t>チクサンブツ</t>
    </rPh>
    <rPh sb="42" eb="44">
      <t>カカク</t>
    </rPh>
    <rPh sb="44" eb="46">
      <t>アンテイ</t>
    </rPh>
    <rPh sb="46" eb="48">
      <t>キキン</t>
    </rPh>
    <rPh sb="48" eb="50">
      <t>キョウカイ</t>
    </rPh>
    <phoneticPr fontId="4"/>
  </si>
  <si>
    <t>【出損金】青森県信用保証協会　※毎年変動で出損　70回数とする</t>
    <rPh sb="1" eb="3">
      <t>シュツエン</t>
    </rPh>
    <rPh sb="3" eb="4">
      <t>キン</t>
    </rPh>
    <rPh sb="5" eb="8">
      <t>アオモリケン</t>
    </rPh>
    <rPh sb="8" eb="10">
      <t>シンヨウ</t>
    </rPh>
    <rPh sb="10" eb="12">
      <t>ホショウ</t>
    </rPh>
    <rPh sb="12" eb="14">
      <t>キョウカイ</t>
    </rPh>
    <rPh sb="16" eb="18">
      <t>マイトシ</t>
    </rPh>
    <rPh sb="18" eb="20">
      <t>ヘンドウ</t>
    </rPh>
    <rPh sb="21" eb="23">
      <t>シュツエン</t>
    </rPh>
    <rPh sb="26" eb="28">
      <t>カイスウ</t>
    </rPh>
    <phoneticPr fontId="4"/>
  </si>
  <si>
    <t>（株）青森放送　560株×500円</t>
    <rPh sb="0" eb="3">
      <t>カブ</t>
    </rPh>
    <rPh sb="3" eb="5">
      <t>アオモリ</t>
    </rPh>
    <rPh sb="5" eb="7">
      <t>ホウソウ</t>
    </rPh>
    <rPh sb="11" eb="12">
      <t>カブ</t>
    </rPh>
    <rPh sb="16" eb="17">
      <t>エン</t>
    </rPh>
    <phoneticPr fontId="4"/>
  </si>
  <si>
    <t>貸借対照表計上額_x000D_
(A) - (H)_x000D_
(I)</t>
    <phoneticPr fontId="4"/>
  </si>
  <si>
    <t>(参考)財産に関する_x000D_
調書記載額</t>
    <phoneticPr fontId="4"/>
  </si>
  <si>
    <t>(参考)財産に関する_x000D_
調書記載額</t>
    <phoneticPr fontId="4"/>
  </si>
  <si>
    <t>(参考)財産に関する_x000D_調書記載額</t>
    <phoneticPr fontId="4"/>
  </si>
  <si>
    <t>出資金額_x000D_
(貸借対照表計上額)_x000D_
(A)</t>
    <phoneticPr fontId="4"/>
  </si>
  <si>
    <t>一般社団法人しちのへ観光協会</t>
    <rPh sb="0" eb="2">
      <t>イッパン</t>
    </rPh>
    <rPh sb="2" eb="4">
      <t>シャダン</t>
    </rPh>
    <rPh sb="4" eb="6">
      <t>ホウジン</t>
    </rPh>
    <rPh sb="10" eb="12">
      <t>カンコウ</t>
    </rPh>
    <rPh sb="12" eb="14">
      <t>キョウカイ</t>
    </rPh>
    <phoneticPr fontId="4"/>
  </si>
  <si>
    <t>年度：平成30年度</t>
    <phoneticPr fontId="4"/>
  </si>
  <si>
    <t>上北森林組合　2,522口×1,000円</t>
    <rPh sb="0" eb="2">
      <t>カミキタ</t>
    </rPh>
    <rPh sb="2" eb="4">
      <t>シンリン</t>
    </rPh>
    <rPh sb="4" eb="6">
      <t>クミアイ</t>
    </rPh>
    <rPh sb="12" eb="13">
      <t>クチ</t>
    </rPh>
    <rPh sb="19" eb="20">
      <t>エン</t>
    </rPh>
    <phoneticPr fontId="4"/>
  </si>
  <si>
    <t>三菱マテリアル（株）　</t>
    <rPh sb="0" eb="2">
      <t>ミツビシ</t>
    </rPh>
    <rPh sb="7" eb="10">
      <t>カブ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</si>
</sst>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9"/>
      <color rgb="FFFF0000"/>
      <name val="ＭＳ Ｐゴシック"/>
      <family val="2"/>
      <scheme val="minor"/>
    </font>
    <font>
      <sz val="8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3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  <xf numFmtId="3" fontId="1" fillId="0" borderId="2" xfId="0" applyNumberFormat="1" applyFont="1" applyBorder="1" applyAlignment="1"/>
    <xf numFmtId="3" fontId="1" fillId="0" borderId="0" xfId="0" applyNumberFormat="1" applyFont="1" applyAlignment="1"/>
    <xf numFmtId="3" fontId="7" fillId="0" borderId="0" xfId="0" applyNumberFormat="1" applyFont="1"/>
    <xf numFmtId="3" fontId="8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3" borderId="1" xfId="0" applyNumberFormat="1" applyFont="1" applyFill="1" applyBorder="1" applyAlignment="1">
      <alignment horizontal="left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0" borderId="0" xfId="0" applyNumberFormat="1" applyFont="1"/>
    <xf numFmtId="3" fontId="9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Fill="1" applyBorder="1"/>
    <xf numFmtId="3" fontId="9" fillId="0" borderId="1" xfId="0" applyNumberFormat="1" applyFont="1" applyFill="1" applyBorder="1" applyAlignment="1">
      <alignment horizontal="right" vertical="center"/>
    </xf>
    <xf numFmtId="176" fontId="9" fillId="0" borderId="1" xfId="0" applyNumberFormat="1" applyFont="1" applyFill="1" applyBorder="1" applyAlignment="1">
      <alignment horizontal="right" vertical="center"/>
    </xf>
    <xf numFmtId="10" fontId="1" fillId="0" borderId="1" xfId="1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horizontal="left" vertical="center"/>
    </xf>
    <xf numFmtId="3" fontId="1" fillId="3" borderId="1" xfId="0" applyNumberFormat="1" applyFont="1" applyFill="1" applyBorder="1" applyAlignment="1">
      <alignment horizontal="right" vertical="center"/>
    </xf>
  </cellXfs>
  <cellStyles count="4">
    <cellStyle name="パーセント" xfId="1" builtinId="5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tabSelected="1" view="pageBreakPreview" topLeftCell="A22" zoomScaleNormal="100" zoomScaleSheetLayoutView="100" workbookViewId="0">
      <pane xSplit="1" topLeftCell="B1" activePane="topRight" state="frozen"/>
      <selection activeCell="A12" sqref="A12"/>
      <selection pane="topRight" activeCell="I31" sqref="I31"/>
    </sheetView>
  </sheetViews>
  <sheetFormatPr defaultColWidth="8.875" defaultRowHeight="11.25" x14ac:dyDescent="0.15"/>
  <cols>
    <col min="1" max="1" width="34.75" style="8" customWidth="1"/>
    <col min="2" max="2" width="11.125" style="8" customWidth="1"/>
    <col min="3" max="3" width="13.75" style="8" customWidth="1"/>
    <col min="4" max="4" width="14.75" style="8" customWidth="1"/>
    <col min="5" max="5" width="11.625" style="8" customWidth="1"/>
    <col min="6" max="6" width="12.25" style="8" customWidth="1"/>
    <col min="7" max="7" width="9.625" style="8" customWidth="1"/>
    <col min="8" max="8" width="10.625" style="8" customWidth="1"/>
    <col min="9" max="9" width="10.5" style="8" customWidth="1"/>
    <col min="10" max="10" width="12.5" style="8" customWidth="1"/>
    <col min="11" max="11" width="11.625" style="8" customWidth="1"/>
    <col min="12" max="12" width="13.625" style="8" bestFit="1" customWidth="1"/>
    <col min="13" max="13" width="11.125" style="8" bestFit="1" customWidth="1"/>
    <col min="14" max="16384" width="8.875" style="8"/>
  </cols>
  <sheetData>
    <row r="1" spans="1:12" ht="21" x14ac:dyDescent="0.2">
      <c r="A1" s="7" t="s">
        <v>0</v>
      </c>
      <c r="J1" s="12"/>
      <c r="K1" s="29"/>
      <c r="L1" s="29"/>
    </row>
    <row r="2" spans="1:12" ht="13.5" x14ac:dyDescent="0.15">
      <c r="A2" s="9" t="s">
        <v>22</v>
      </c>
    </row>
    <row r="3" spans="1:12" ht="13.5" x14ac:dyDescent="0.15">
      <c r="A3" s="6" t="s">
        <v>55</v>
      </c>
    </row>
    <row r="5" spans="1:12" ht="13.5" x14ac:dyDescent="0.15">
      <c r="A5" s="4" t="s">
        <v>1</v>
      </c>
      <c r="H5" s="10" t="s">
        <v>23</v>
      </c>
    </row>
    <row r="6" spans="1:12" ht="37.5" customHeight="1" x14ac:dyDescent="0.15">
      <c r="A6" s="5" t="s">
        <v>2</v>
      </c>
      <c r="B6" s="20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51</v>
      </c>
      <c r="I6" s="21"/>
    </row>
    <row r="7" spans="1:12" ht="18" customHeight="1" x14ac:dyDescent="0.15">
      <c r="A7" s="22" t="s">
        <v>24</v>
      </c>
      <c r="B7" s="25">
        <v>5400</v>
      </c>
      <c r="C7" s="26">
        <v>171.3</v>
      </c>
      <c r="D7" s="25">
        <f>B7*C7</f>
        <v>925020.00000000012</v>
      </c>
      <c r="E7" s="25">
        <v>50</v>
      </c>
      <c r="F7" s="25">
        <f>B7*E7</f>
        <v>270000</v>
      </c>
      <c r="G7" s="25">
        <f>D7-F7</f>
        <v>655020.00000000012</v>
      </c>
      <c r="H7" s="25">
        <v>270000</v>
      </c>
      <c r="I7" s="21"/>
    </row>
    <row r="8" spans="1:12" ht="18" customHeight="1" x14ac:dyDescent="0.15">
      <c r="A8" s="22" t="s">
        <v>25</v>
      </c>
      <c r="B8" s="25">
        <v>1763</v>
      </c>
      <c r="C8" s="26">
        <v>2694</v>
      </c>
      <c r="D8" s="25">
        <f t="shared" ref="D8:D11" si="0">B8*C8</f>
        <v>4749522</v>
      </c>
      <c r="E8" s="25">
        <v>500</v>
      </c>
      <c r="F8" s="25">
        <f>B8*E8</f>
        <v>881500</v>
      </c>
      <c r="G8" s="25">
        <f t="shared" ref="G8:G11" si="1">D8-F8</f>
        <v>3868022</v>
      </c>
      <c r="H8" s="25">
        <v>881500</v>
      </c>
      <c r="I8" s="21"/>
    </row>
    <row r="9" spans="1:12" ht="18" customHeight="1" x14ac:dyDescent="0.15">
      <c r="A9" s="22" t="s">
        <v>57</v>
      </c>
      <c r="B9" s="25">
        <v>1</v>
      </c>
      <c r="C9" s="26">
        <v>2922</v>
      </c>
      <c r="D9" s="25">
        <f t="shared" si="0"/>
        <v>2922</v>
      </c>
      <c r="E9" s="25">
        <v>5400</v>
      </c>
      <c r="F9" s="25">
        <f t="shared" ref="F9:F11" si="2">B9*E9</f>
        <v>5400</v>
      </c>
      <c r="G9" s="25">
        <f t="shared" si="1"/>
        <v>-2478</v>
      </c>
      <c r="H9" s="25">
        <v>5400</v>
      </c>
      <c r="I9" s="21"/>
    </row>
    <row r="10" spans="1:12" ht="18" customHeight="1" x14ac:dyDescent="0.15">
      <c r="A10" s="22" t="s">
        <v>26</v>
      </c>
      <c r="B10" s="25">
        <v>10</v>
      </c>
      <c r="C10" s="26">
        <v>636</v>
      </c>
      <c r="D10" s="25">
        <f t="shared" si="0"/>
        <v>6360</v>
      </c>
      <c r="E10" s="25">
        <v>500</v>
      </c>
      <c r="F10" s="25">
        <f t="shared" si="2"/>
        <v>5000</v>
      </c>
      <c r="G10" s="25">
        <f t="shared" si="1"/>
        <v>1360</v>
      </c>
      <c r="H10" s="25">
        <v>5000</v>
      </c>
      <c r="I10" s="21"/>
    </row>
    <row r="11" spans="1:12" ht="18" customHeight="1" x14ac:dyDescent="0.15">
      <c r="A11" s="22" t="s">
        <v>27</v>
      </c>
      <c r="B11" s="25">
        <v>261</v>
      </c>
      <c r="C11" s="26">
        <v>1412</v>
      </c>
      <c r="D11" s="25">
        <f t="shared" si="0"/>
        <v>368532</v>
      </c>
      <c r="E11" s="25">
        <v>500</v>
      </c>
      <c r="F11" s="25">
        <f t="shared" si="2"/>
        <v>130500</v>
      </c>
      <c r="G11" s="25">
        <f t="shared" si="1"/>
        <v>238032</v>
      </c>
      <c r="H11" s="25">
        <v>130500</v>
      </c>
      <c r="I11" s="21"/>
      <c r="K11" s="24"/>
      <c r="L11" s="24"/>
    </row>
    <row r="12" spans="1:12" ht="18" customHeight="1" x14ac:dyDescent="0.15">
      <c r="A12" s="23" t="s">
        <v>9</v>
      </c>
      <c r="B12" s="25">
        <f>SUM(B7:B11)</f>
        <v>7435</v>
      </c>
      <c r="C12" s="25">
        <f t="shared" ref="C12:G12" si="3">SUM(C7:C11)</f>
        <v>7835.3</v>
      </c>
      <c r="D12" s="25">
        <f t="shared" si="3"/>
        <v>6052356</v>
      </c>
      <c r="E12" s="25">
        <f t="shared" si="3"/>
        <v>6950</v>
      </c>
      <c r="F12" s="25">
        <f t="shared" si="3"/>
        <v>1292400</v>
      </c>
      <c r="G12" s="25">
        <f t="shared" si="3"/>
        <v>4759956</v>
      </c>
      <c r="H12" s="25">
        <f>SUM(H7:H11)</f>
        <v>1292400</v>
      </c>
      <c r="I12" s="21"/>
      <c r="K12" s="24"/>
      <c r="L12" s="24"/>
    </row>
    <row r="14" spans="1:12" ht="13.5" x14ac:dyDescent="0.15">
      <c r="A14" s="4" t="s">
        <v>10</v>
      </c>
      <c r="J14" s="10" t="s">
        <v>23</v>
      </c>
    </row>
    <row r="15" spans="1:12" ht="37.5" customHeight="1" x14ac:dyDescent="0.15">
      <c r="A15" s="5" t="s">
        <v>11</v>
      </c>
      <c r="B15" s="1" t="s">
        <v>53</v>
      </c>
      <c r="C15" s="1" t="s">
        <v>12</v>
      </c>
      <c r="D15" s="1" t="s">
        <v>13</v>
      </c>
      <c r="E15" s="1" t="s">
        <v>14</v>
      </c>
      <c r="F15" s="1" t="s">
        <v>15</v>
      </c>
      <c r="G15" s="1" t="s">
        <v>16</v>
      </c>
      <c r="H15" s="1" t="s">
        <v>17</v>
      </c>
      <c r="I15" s="1" t="s">
        <v>18</v>
      </c>
      <c r="J15" s="1" t="s">
        <v>50</v>
      </c>
    </row>
    <row r="16" spans="1:12" ht="18" customHeight="1" x14ac:dyDescent="0.15">
      <c r="A16" s="19" t="s">
        <v>28</v>
      </c>
      <c r="B16" s="11">
        <v>179017850</v>
      </c>
      <c r="C16" s="11">
        <v>3901643488</v>
      </c>
      <c r="D16" s="11">
        <v>2297032542</v>
      </c>
      <c r="E16" s="11">
        <f>C16-D16</f>
        <v>1604610946</v>
      </c>
      <c r="F16" s="11">
        <v>1319151496</v>
      </c>
      <c r="G16" s="27">
        <f>B16/F16</f>
        <v>0.13570681649744346</v>
      </c>
      <c r="H16" s="11">
        <f>IF(E16&gt;=0,ROUND(E16*G16,0),0)</f>
        <v>217756643</v>
      </c>
      <c r="I16" s="11">
        <f>IF(B16*0.7&lt;H16,0,B16-H16)</f>
        <v>0</v>
      </c>
      <c r="J16" s="28">
        <v>0</v>
      </c>
    </row>
    <row r="17" spans="1:13" ht="18" customHeight="1" x14ac:dyDescent="0.15">
      <c r="A17" s="19" t="s">
        <v>34</v>
      </c>
      <c r="B17" s="11">
        <v>7000000</v>
      </c>
      <c r="C17" s="11">
        <v>102177472</v>
      </c>
      <c r="D17" s="11">
        <v>30472386</v>
      </c>
      <c r="E17" s="11">
        <f t="shared" ref="E17:E19" si="4">C17-D17</f>
        <v>71705086</v>
      </c>
      <c r="F17" s="11">
        <v>9900000</v>
      </c>
      <c r="G17" s="27">
        <f t="shared" ref="G17:G21" si="5">B17/F17</f>
        <v>0.70707070707070707</v>
      </c>
      <c r="H17" s="11">
        <f t="shared" ref="H17:H20" si="6">IF(E17&gt;=0,ROUND(E17*G17,0),0)</f>
        <v>50700566</v>
      </c>
      <c r="I17" s="11">
        <f>IF(B17*0.7&lt;H17,0,B17-H17)</f>
        <v>0</v>
      </c>
      <c r="J17" s="28">
        <v>7000000</v>
      </c>
    </row>
    <row r="18" spans="1:13" ht="18" customHeight="1" x14ac:dyDescent="0.15">
      <c r="A18" s="19" t="s">
        <v>33</v>
      </c>
      <c r="B18" s="11">
        <v>1000000</v>
      </c>
      <c r="C18" s="11">
        <v>4091378</v>
      </c>
      <c r="D18" s="11">
        <v>3702608</v>
      </c>
      <c r="E18" s="11">
        <f t="shared" si="4"/>
        <v>388770</v>
      </c>
      <c r="F18" s="11">
        <v>2421820</v>
      </c>
      <c r="G18" s="27">
        <f t="shared" si="5"/>
        <v>0.41291260291846626</v>
      </c>
      <c r="H18" s="11">
        <f t="shared" si="6"/>
        <v>160528</v>
      </c>
      <c r="I18" s="11">
        <f t="shared" ref="I18:I20" si="7">IF(B18*0.7&lt;H18,0,B18-H18)</f>
        <v>839472</v>
      </c>
      <c r="J18" s="28">
        <v>1000000</v>
      </c>
      <c r="K18" s="13"/>
      <c r="L18" s="14"/>
      <c r="M18" s="14"/>
    </row>
    <row r="19" spans="1:13" ht="18" customHeight="1" x14ac:dyDescent="0.15">
      <c r="A19" s="19" t="s">
        <v>32</v>
      </c>
      <c r="B19" s="11">
        <v>2030826000</v>
      </c>
      <c r="C19" s="11">
        <v>1666332727</v>
      </c>
      <c r="D19" s="11">
        <v>1758139327</v>
      </c>
      <c r="E19" s="11">
        <f t="shared" si="4"/>
        <v>-91806600</v>
      </c>
      <c r="F19" s="11">
        <v>44693137</v>
      </c>
      <c r="G19" s="27">
        <f>B19/F19</f>
        <v>45.439325505390237</v>
      </c>
      <c r="H19" s="11">
        <f t="shared" si="6"/>
        <v>0</v>
      </c>
      <c r="I19" s="11">
        <f t="shared" si="7"/>
        <v>2030826000</v>
      </c>
      <c r="J19" s="28">
        <v>0</v>
      </c>
      <c r="K19" s="12"/>
    </row>
    <row r="20" spans="1:13" ht="18" customHeight="1" x14ac:dyDescent="0.15">
      <c r="A20" s="19" t="s">
        <v>35</v>
      </c>
      <c r="B20" s="11">
        <v>15000000</v>
      </c>
      <c r="C20" s="11">
        <v>150033432</v>
      </c>
      <c r="D20" s="11">
        <v>8910266</v>
      </c>
      <c r="E20" s="11">
        <f>C20-D20</f>
        <v>141123166</v>
      </c>
      <c r="F20" s="11">
        <v>11000000</v>
      </c>
      <c r="G20" s="27">
        <f>B20/F20</f>
        <v>1.3636363636363635</v>
      </c>
      <c r="H20" s="11">
        <f t="shared" si="6"/>
        <v>192440681</v>
      </c>
      <c r="I20" s="11">
        <f t="shared" si="7"/>
        <v>0</v>
      </c>
      <c r="J20" s="28">
        <v>15000000</v>
      </c>
    </row>
    <row r="21" spans="1:13" ht="18" customHeight="1" x14ac:dyDescent="0.15">
      <c r="A21" s="2" t="s">
        <v>9</v>
      </c>
      <c r="B21" s="11">
        <f>SUM(B16:B20)</f>
        <v>2232843850</v>
      </c>
      <c r="C21" s="11">
        <f t="shared" ref="C21:F21" si="8">SUM(C16:C20)</f>
        <v>5824278497</v>
      </c>
      <c r="D21" s="11">
        <f t="shared" si="8"/>
        <v>4098257129</v>
      </c>
      <c r="E21" s="11">
        <f t="shared" si="8"/>
        <v>1726021368</v>
      </c>
      <c r="F21" s="11">
        <f t="shared" si="8"/>
        <v>1387166453</v>
      </c>
      <c r="G21" s="27">
        <f t="shared" si="5"/>
        <v>1.6096437779122099</v>
      </c>
      <c r="H21" s="11">
        <f t="shared" ref="H21:J21" si="9">SUM(H16:H20)</f>
        <v>461058418</v>
      </c>
      <c r="I21" s="11">
        <f t="shared" si="9"/>
        <v>2031665472</v>
      </c>
      <c r="J21" s="28">
        <f t="shared" si="9"/>
        <v>23000000</v>
      </c>
    </row>
    <row r="23" spans="1:13" ht="13.5" x14ac:dyDescent="0.15">
      <c r="A23" s="4" t="s">
        <v>19</v>
      </c>
      <c r="K23" s="10" t="s">
        <v>23</v>
      </c>
    </row>
    <row r="24" spans="1:13" ht="37.5" customHeight="1" x14ac:dyDescent="0.15">
      <c r="A24" s="5" t="s">
        <v>11</v>
      </c>
      <c r="B24" s="1" t="s">
        <v>20</v>
      </c>
      <c r="C24" s="1" t="s">
        <v>12</v>
      </c>
      <c r="D24" s="1" t="s">
        <v>13</v>
      </c>
      <c r="E24" s="1" t="s">
        <v>14</v>
      </c>
      <c r="F24" s="1" t="s">
        <v>15</v>
      </c>
      <c r="G24" s="1" t="s">
        <v>16</v>
      </c>
      <c r="H24" s="1" t="s">
        <v>17</v>
      </c>
      <c r="I24" s="1" t="s">
        <v>21</v>
      </c>
      <c r="J24" s="16" t="s">
        <v>49</v>
      </c>
      <c r="K24" s="17" t="s">
        <v>52</v>
      </c>
      <c r="L24" s="18"/>
    </row>
    <row r="25" spans="1:13" ht="18" customHeight="1" x14ac:dyDescent="0.15">
      <c r="A25" s="3" t="s">
        <v>48</v>
      </c>
      <c r="B25" s="11">
        <v>280000</v>
      </c>
      <c r="C25" s="11">
        <v>10460294187</v>
      </c>
      <c r="D25" s="11">
        <v>3333677357</v>
      </c>
      <c r="E25" s="11">
        <f>C25-D25</f>
        <v>7126616830</v>
      </c>
      <c r="F25" s="11">
        <v>150000000</v>
      </c>
      <c r="G25" s="27">
        <f>B25/F25</f>
        <v>1.8666666666666666E-3</v>
      </c>
      <c r="H25" s="11">
        <f>IF(E25&gt;=0,ROUND(E25*G25,0),0)</f>
        <v>13303018</v>
      </c>
      <c r="I25" s="11">
        <f>IF(B25*0.7&lt;H25,0,B25-H25)</f>
        <v>0</v>
      </c>
      <c r="J25" s="11">
        <f>B25-I25</f>
        <v>280000</v>
      </c>
      <c r="K25" s="28">
        <v>280000</v>
      </c>
    </row>
    <row r="26" spans="1:13" ht="18" customHeight="1" x14ac:dyDescent="0.15">
      <c r="A26" s="3" t="s">
        <v>29</v>
      </c>
      <c r="B26" s="11">
        <v>11282500</v>
      </c>
      <c r="C26" s="11">
        <v>85023772</v>
      </c>
      <c r="D26" s="11">
        <v>56272561</v>
      </c>
      <c r="E26" s="11">
        <f>C26-D26</f>
        <v>28751211</v>
      </c>
      <c r="F26" s="11">
        <v>44000000</v>
      </c>
      <c r="G26" s="27">
        <f>B26/F26</f>
        <v>0.25642045454545453</v>
      </c>
      <c r="H26" s="11">
        <f>IF(E26&gt;=0,ROUND(E26*G26,0),0)</f>
        <v>7372399</v>
      </c>
      <c r="I26" s="11">
        <f>IF(B26*0.7&lt;H26,0,B26-H26)</f>
        <v>3910101</v>
      </c>
      <c r="J26" s="11">
        <f t="shared" ref="J26:J43" si="10">B26-I26</f>
        <v>7372399</v>
      </c>
      <c r="K26" s="28">
        <v>11282500</v>
      </c>
    </row>
    <row r="27" spans="1:13" ht="18" customHeight="1" x14ac:dyDescent="0.15">
      <c r="A27" s="3" t="s">
        <v>30</v>
      </c>
      <c r="B27" s="11">
        <v>8700000</v>
      </c>
      <c r="C27" s="11">
        <v>5136986000</v>
      </c>
      <c r="D27" s="11">
        <v>2402473000</v>
      </c>
      <c r="E27" s="11">
        <f t="shared" ref="E27:E43" si="11">C27-D27</f>
        <v>2734513000</v>
      </c>
      <c r="F27" s="11">
        <v>2900000000</v>
      </c>
      <c r="G27" s="27">
        <f>B27/F27</f>
        <v>3.0000000000000001E-3</v>
      </c>
      <c r="H27" s="11">
        <f t="shared" ref="H27:H43" si="12">IF(E27&gt;=0,ROUND(E27*G27,0),0)</f>
        <v>8203539</v>
      </c>
      <c r="I27" s="11">
        <f t="shared" ref="I27:I43" si="13">IF(B27*0.7&lt;H27,0,B27-H27)</f>
        <v>0</v>
      </c>
      <c r="J27" s="11">
        <f t="shared" si="10"/>
        <v>8700000</v>
      </c>
      <c r="K27" s="28">
        <v>8700000</v>
      </c>
    </row>
    <row r="28" spans="1:13" ht="18" customHeight="1" x14ac:dyDescent="0.15">
      <c r="A28" s="19" t="s">
        <v>31</v>
      </c>
      <c r="B28" s="11">
        <v>3000000</v>
      </c>
      <c r="C28" s="11">
        <v>152692318</v>
      </c>
      <c r="D28" s="11">
        <v>45247575</v>
      </c>
      <c r="E28" s="11">
        <f t="shared" si="11"/>
        <v>107444743</v>
      </c>
      <c r="F28" s="11">
        <v>10000000</v>
      </c>
      <c r="G28" s="27">
        <f t="shared" ref="G28:G44" si="14">B28/F28</f>
        <v>0.3</v>
      </c>
      <c r="H28" s="11">
        <f t="shared" si="12"/>
        <v>32233423</v>
      </c>
      <c r="I28" s="11">
        <f t="shared" si="13"/>
        <v>0</v>
      </c>
      <c r="J28" s="11">
        <f t="shared" si="10"/>
        <v>3000000</v>
      </c>
      <c r="K28" s="28">
        <v>3000000</v>
      </c>
    </row>
    <row r="29" spans="1:13" ht="18" customHeight="1" x14ac:dyDescent="0.15">
      <c r="A29" s="3" t="s">
        <v>36</v>
      </c>
      <c r="B29" s="11">
        <v>7546000</v>
      </c>
      <c r="C29" s="11">
        <v>698991960</v>
      </c>
      <c r="D29" s="11">
        <v>314478700</v>
      </c>
      <c r="E29" s="11">
        <f t="shared" si="11"/>
        <v>384513260</v>
      </c>
      <c r="F29" s="11">
        <v>127914000</v>
      </c>
      <c r="G29" s="27">
        <f t="shared" si="14"/>
        <v>5.8992760761136388E-2</v>
      </c>
      <c r="H29" s="11">
        <f t="shared" si="12"/>
        <v>22683499</v>
      </c>
      <c r="I29" s="11">
        <f t="shared" si="13"/>
        <v>0</v>
      </c>
      <c r="J29" s="11">
        <f t="shared" si="10"/>
        <v>7546000</v>
      </c>
      <c r="K29" s="28">
        <v>7546000</v>
      </c>
    </row>
    <row r="30" spans="1:13" ht="18" customHeight="1" x14ac:dyDescent="0.15">
      <c r="A30" s="3" t="s">
        <v>37</v>
      </c>
      <c r="B30" s="11">
        <v>10260000</v>
      </c>
      <c r="C30" s="11">
        <v>42371091567</v>
      </c>
      <c r="D30" s="11">
        <v>38838960119</v>
      </c>
      <c r="E30" s="11">
        <f t="shared" si="11"/>
        <v>3532131448</v>
      </c>
      <c r="F30" s="11">
        <v>2303990000</v>
      </c>
      <c r="G30" s="27">
        <f t="shared" si="14"/>
        <v>4.4531443278833672E-3</v>
      </c>
      <c r="H30" s="11">
        <f t="shared" si="12"/>
        <v>15729091</v>
      </c>
      <c r="I30" s="11">
        <f t="shared" si="13"/>
        <v>0</v>
      </c>
      <c r="J30" s="11">
        <f t="shared" si="10"/>
        <v>10260000</v>
      </c>
      <c r="K30" s="28">
        <v>10260000</v>
      </c>
    </row>
    <row r="31" spans="1:13" ht="18" customHeight="1" x14ac:dyDescent="0.15">
      <c r="A31" s="3" t="s">
        <v>38</v>
      </c>
      <c r="B31" s="11">
        <v>2010000</v>
      </c>
      <c r="C31" s="11">
        <v>2478045881</v>
      </c>
      <c r="D31" s="11">
        <v>1045166327</v>
      </c>
      <c r="E31" s="11">
        <f t="shared" si="11"/>
        <v>1432879554</v>
      </c>
      <c r="F31" s="30">
        <v>13530000</v>
      </c>
      <c r="G31" s="27">
        <f>B31/F31</f>
        <v>0.14855875831485588</v>
      </c>
      <c r="H31" s="11">
        <f>IF(E31&gt;=0,ROUND(E31*G31,0),0)</f>
        <v>212866807</v>
      </c>
      <c r="I31" s="11">
        <f t="shared" si="13"/>
        <v>0</v>
      </c>
      <c r="J31" s="11">
        <f t="shared" si="10"/>
        <v>2010000</v>
      </c>
      <c r="K31" s="28">
        <v>2010000</v>
      </c>
    </row>
    <row r="32" spans="1:13" ht="18" customHeight="1" x14ac:dyDescent="0.15">
      <c r="A32" s="3" t="s">
        <v>39</v>
      </c>
      <c r="B32" s="11">
        <v>1380000</v>
      </c>
      <c r="C32" s="11">
        <v>2409247816</v>
      </c>
      <c r="D32" s="11">
        <v>399734502</v>
      </c>
      <c r="E32" s="11">
        <f t="shared" si="11"/>
        <v>2009513314</v>
      </c>
      <c r="F32" s="11">
        <v>1891409896</v>
      </c>
      <c r="G32" s="27">
        <f t="shared" si="14"/>
        <v>7.2961445476121161E-4</v>
      </c>
      <c r="H32" s="11">
        <f t="shared" si="12"/>
        <v>1466170</v>
      </c>
      <c r="I32" s="11">
        <f t="shared" si="13"/>
        <v>0</v>
      </c>
      <c r="J32" s="11">
        <f t="shared" si="10"/>
        <v>1380000</v>
      </c>
      <c r="K32" s="28">
        <v>1380000</v>
      </c>
    </row>
    <row r="33" spans="1:12" ht="18" customHeight="1" x14ac:dyDescent="0.15">
      <c r="A33" s="3" t="s">
        <v>40</v>
      </c>
      <c r="B33" s="11">
        <v>8620000</v>
      </c>
      <c r="C33" s="11">
        <v>884936150</v>
      </c>
      <c r="D33" s="11">
        <v>495940764</v>
      </c>
      <c r="E33" s="11">
        <f t="shared" si="11"/>
        <v>388995386</v>
      </c>
      <c r="F33" s="11">
        <v>467160000</v>
      </c>
      <c r="G33" s="27">
        <f t="shared" si="14"/>
        <v>1.8451922253617605E-2</v>
      </c>
      <c r="H33" s="11">
        <f t="shared" si="12"/>
        <v>7177713</v>
      </c>
      <c r="I33" s="11">
        <f t="shared" si="13"/>
        <v>0</v>
      </c>
      <c r="J33" s="11">
        <f t="shared" si="10"/>
        <v>8620000</v>
      </c>
      <c r="K33" s="28">
        <v>8620000</v>
      </c>
    </row>
    <row r="34" spans="1:12" ht="18" customHeight="1" x14ac:dyDescent="0.15">
      <c r="A34" s="19" t="s">
        <v>41</v>
      </c>
      <c r="B34" s="11">
        <v>200000</v>
      </c>
      <c r="C34" s="11">
        <v>328721251</v>
      </c>
      <c r="D34" s="11">
        <v>236303757</v>
      </c>
      <c r="E34" s="11">
        <f t="shared" si="11"/>
        <v>92417494</v>
      </c>
      <c r="F34" s="11">
        <v>20500000</v>
      </c>
      <c r="G34" s="27">
        <f t="shared" si="14"/>
        <v>9.7560975609756097E-3</v>
      </c>
      <c r="H34" s="11">
        <f t="shared" si="12"/>
        <v>901634</v>
      </c>
      <c r="I34" s="11">
        <f t="shared" si="13"/>
        <v>0</v>
      </c>
      <c r="J34" s="11">
        <f t="shared" si="10"/>
        <v>200000</v>
      </c>
      <c r="K34" s="28">
        <v>200000</v>
      </c>
    </row>
    <row r="35" spans="1:12" ht="18" customHeight="1" x14ac:dyDescent="0.15">
      <c r="A35" s="19" t="s">
        <v>46</v>
      </c>
      <c r="B35" s="11">
        <v>4500000</v>
      </c>
      <c r="C35" s="11">
        <v>4673668384</v>
      </c>
      <c r="D35" s="11">
        <v>4567522946</v>
      </c>
      <c r="E35" s="11">
        <f t="shared" si="11"/>
        <v>106145438</v>
      </c>
      <c r="F35" s="11">
        <v>9437120</v>
      </c>
      <c r="G35" s="27">
        <f>B35/F35</f>
        <v>0.47684039198399514</v>
      </c>
      <c r="H35" s="11">
        <f t="shared" si="12"/>
        <v>50614432</v>
      </c>
      <c r="I35" s="11">
        <f t="shared" si="13"/>
        <v>0</v>
      </c>
      <c r="J35" s="11">
        <f t="shared" si="10"/>
        <v>4500000</v>
      </c>
      <c r="K35" s="28">
        <v>4500000</v>
      </c>
      <c r="L35" s="12"/>
    </row>
    <row r="36" spans="1:12" ht="18" customHeight="1" x14ac:dyDescent="0.15">
      <c r="A36" s="19" t="s">
        <v>56</v>
      </c>
      <c r="B36" s="11">
        <v>2522000</v>
      </c>
      <c r="C36" s="11">
        <v>740240881</v>
      </c>
      <c r="D36" s="11">
        <v>369928512</v>
      </c>
      <c r="E36" s="11">
        <f t="shared" si="11"/>
        <v>370312369</v>
      </c>
      <c r="F36" s="11">
        <v>190469000</v>
      </c>
      <c r="G36" s="27">
        <f t="shared" si="14"/>
        <v>1.3240999847744253E-2</v>
      </c>
      <c r="H36" s="11">
        <f t="shared" si="12"/>
        <v>4903306</v>
      </c>
      <c r="I36" s="11">
        <f t="shared" si="13"/>
        <v>0</v>
      </c>
      <c r="J36" s="11">
        <f t="shared" si="10"/>
        <v>2522000</v>
      </c>
      <c r="K36" s="28">
        <v>2522000</v>
      </c>
    </row>
    <row r="37" spans="1:12" ht="18" customHeight="1" x14ac:dyDescent="0.15">
      <c r="A37" s="19" t="s">
        <v>42</v>
      </c>
      <c r="B37" s="11">
        <v>1400000</v>
      </c>
      <c r="C37" s="11">
        <v>24589199000000</v>
      </c>
      <c r="D37" s="11">
        <v>24294008000000</v>
      </c>
      <c r="E37" s="11">
        <f t="shared" si="11"/>
        <v>295191000000</v>
      </c>
      <c r="F37" s="11">
        <v>16602000000</v>
      </c>
      <c r="G37" s="27">
        <f t="shared" si="14"/>
        <v>8.4327189495241541E-5</v>
      </c>
      <c r="H37" s="11">
        <f t="shared" si="12"/>
        <v>24892627</v>
      </c>
      <c r="I37" s="11">
        <f t="shared" si="13"/>
        <v>0</v>
      </c>
      <c r="J37" s="11">
        <f t="shared" si="10"/>
        <v>1400000</v>
      </c>
      <c r="K37" s="28">
        <v>1400000</v>
      </c>
    </row>
    <row r="38" spans="1:12" ht="18" customHeight="1" x14ac:dyDescent="0.15">
      <c r="A38" s="19" t="s">
        <v>54</v>
      </c>
      <c r="B38" s="11">
        <v>3700000</v>
      </c>
      <c r="C38" s="11">
        <v>7505483</v>
      </c>
      <c r="D38" s="11">
        <v>3805483</v>
      </c>
      <c r="E38" s="11">
        <f t="shared" ref="E38" si="15">C38-D38</f>
        <v>3700000</v>
      </c>
      <c r="F38" s="11">
        <v>3700000</v>
      </c>
      <c r="G38" s="27">
        <f t="shared" ref="G38" si="16">B38/F38</f>
        <v>1</v>
      </c>
      <c r="H38" s="11">
        <f t="shared" ref="H38" si="17">IF(E38&gt;=0,ROUND(E38*G38,0),0)</f>
        <v>3700000</v>
      </c>
      <c r="I38" s="11">
        <f t="shared" ref="I38" si="18">IF(B38*0.7&lt;H38,0,B38-H38)</f>
        <v>0</v>
      </c>
      <c r="J38" s="11">
        <f t="shared" ref="J38" si="19">B38-I38</f>
        <v>3700000</v>
      </c>
      <c r="K38" s="28">
        <v>3700000</v>
      </c>
    </row>
    <row r="39" spans="1:12" ht="18" customHeight="1" x14ac:dyDescent="0.15">
      <c r="A39" s="19"/>
      <c r="B39" s="11"/>
      <c r="C39" s="11"/>
      <c r="D39" s="11"/>
      <c r="E39" s="11"/>
      <c r="F39" s="11"/>
      <c r="G39" s="27"/>
      <c r="H39" s="11">
        <f t="shared" si="12"/>
        <v>0</v>
      </c>
      <c r="I39" s="11">
        <f t="shared" si="13"/>
        <v>0</v>
      </c>
      <c r="J39" s="11"/>
      <c r="K39" s="28"/>
    </row>
    <row r="40" spans="1:12" ht="18" customHeight="1" x14ac:dyDescent="0.15">
      <c r="A40" s="3" t="s">
        <v>47</v>
      </c>
      <c r="B40" s="11">
        <v>22930000</v>
      </c>
      <c r="C40" s="11">
        <v>204197358030</v>
      </c>
      <c r="D40" s="11">
        <v>180913299981</v>
      </c>
      <c r="E40" s="11">
        <f t="shared" si="11"/>
        <v>23284058049</v>
      </c>
      <c r="F40" s="11">
        <v>2328408049</v>
      </c>
      <c r="G40" s="27">
        <f t="shared" si="14"/>
        <v>9.8479302241924176E-3</v>
      </c>
      <c r="H40" s="11">
        <f t="shared" si="12"/>
        <v>229299779</v>
      </c>
      <c r="I40" s="11">
        <f t="shared" si="13"/>
        <v>0</v>
      </c>
      <c r="J40" s="11">
        <f t="shared" si="10"/>
        <v>22930000</v>
      </c>
      <c r="K40" s="28">
        <v>22930000</v>
      </c>
    </row>
    <row r="41" spans="1:12" ht="18" customHeight="1" x14ac:dyDescent="0.15">
      <c r="A41" s="3" t="s">
        <v>43</v>
      </c>
      <c r="B41" s="11">
        <v>705000</v>
      </c>
      <c r="C41" s="11">
        <v>87250182</v>
      </c>
      <c r="D41" s="11">
        <v>42661875</v>
      </c>
      <c r="E41" s="11">
        <f t="shared" si="11"/>
        <v>44588307</v>
      </c>
      <c r="F41" s="11">
        <v>10000000</v>
      </c>
      <c r="G41" s="27">
        <f t="shared" si="14"/>
        <v>7.0499999999999993E-2</v>
      </c>
      <c r="H41" s="11">
        <f t="shared" si="12"/>
        <v>3143476</v>
      </c>
      <c r="I41" s="11">
        <f t="shared" si="13"/>
        <v>0</v>
      </c>
      <c r="J41" s="11">
        <f t="shared" si="10"/>
        <v>705000</v>
      </c>
      <c r="K41" s="28">
        <v>705000</v>
      </c>
    </row>
    <row r="42" spans="1:12" ht="18" customHeight="1" x14ac:dyDescent="0.15">
      <c r="A42" s="3" t="s">
        <v>44</v>
      </c>
      <c r="B42" s="11">
        <v>1429000</v>
      </c>
      <c r="C42" s="11">
        <v>740457744</v>
      </c>
      <c r="D42" s="11">
        <v>7344190</v>
      </c>
      <c r="E42" s="11">
        <f t="shared" si="11"/>
        <v>733113554</v>
      </c>
      <c r="F42" s="11">
        <v>715000000</v>
      </c>
      <c r="G42" s="27">
        <f t="shared" si="14"/>
        <v>1.9986013986013984E-3</v>
      </c>
      <c r="H42" s="11">
        <f t="shared" si="12"/>
        <v>1465202</v>
      </c>
      <c r="I42" s="11">
        <f t="shared" si="13"/>
        <v>0</v>
      </c>
      <c r="J42" s="11">
        <f t="shared" si="10"/>
        <v>1429000</v>
      </c>
      <c r="K42" s="28">
        <v>1429000</v>
      </c>
    </row>
    <row r="43" spans="1:12" ht="18" customHeight="1" x14ac:dyDescent="0.15">
      <c r="A43" s="3" t="s">
        <v>45</v>
      </c>
      <c r="B43" s="11">
        <v>210000</v>
      </c>
      <c r="C43" s="11">
        <v>4371163564</v>
      </c>
      <c r="D43" s="11">
        <v>144241140</v>
      </c>
      <c r="E43" s="11">
        <f t="shared" si="11"/>
        <v>4226922424</v>
      </c>
      <c r="F43" s="11">
        <v>2450770000</v>
      </c>
      <c r="G43" s="27">
        <f t="shared" si="14"/>
        <v>8.5687355402587752E-5</v>
      </c>
      <c r="H43" s="11">
        <f t="shared" si="12"/>
        <v>362194</v>
      </c>
      <c r="I43" s="11">
        <f t="shared" si="13"/>
        <v>0</v>
      </c>
      <c r="J43" s="11">
        <f t="shared" si="10"/>
        <v>210000</v>
      </c>
      <c r="K43" s="28">
        <v>210000</v>
      </c>
    </row>
    <row r="44" spans="1:12" ht="18" customHeight="1" x14ac:dyDescent="0.15">
      <c r="A44" s="2" t="s">
        <v>9</v>
      </c>
      <c r="B44" s="11">
        <f>SUM(B25:B43)</f>
        <v>90674500</v>
      </c>
      <c r="C44" s="11">
        <f t="shared" ref="C44:F44" si="20">SUM(C25:C43)</f>
        <v>24869022675170</v>
      </c>
      <c r="D44" s="11">
        <f t="shared" si="20"/>
        <v>24527225058789</v>
      </c>
      <c r="E44" s="11">
        <f t="shared" si="20"/>
        <v>341797616381</v>
      </c>
      <c r="F44" s="11">
        <f t="shared" si="20"/>
        <v>30238288065</v>
      </c>
      <c r="G44" s="27">
        <f t="shared" si="14"/>
        <v>2.9986651296226414E-3</v>
      </c>
      <c r="H44" s="11">
        <f>SUM(H25:H43)</f>
        <v>640318309</v>
      </c>
      <c r="I44" s="11">
        <f t="shared" ref="I44" si="21">SUM(I25:I43)</f>
        <v>3910101</v>
      </c>
      <c r="J44" s="11">
        <f>SUM(J25:J43)</f>
        <v>86764399</v>
      </c>
      <c r="K44" s="28">
        <f>SUM(K25:K43)</f>
        <v>90674500</v>
      </c>
    </row>
    <row r="45" spans="1:12" x14ac:dyDescent="0.15">
      <c r="K45" s="15"/>
    </row>
  </sheetData>
  <mergeCells count="1">
    <mergeCell ref="K1:L1"/>
  </mergeCells>
  <phoneticPr fontId="4"/>
  <pageMargins left="0.3888888888888889" right="0.3888888888888889" top="0.3888888888888889" bottom="0.3888888888888889" header="0.19444444444444445" footer="0.19444444444444445"/>
  <pageSetup paperSize="9" scale="69" orientation="landscape" r:id="rId1"/>
  <headerFooter>
    <oddHeader>&amp;R&amp;9&amp;D</oddHeader>
    <oddFooter>&amp;C&amp;9&amp;P/&amp;N</oddFooter>
  </headerFooter>
</worksheet>
</file>