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見町開拓1号線外\数量\"/>
    </mc:Choice>
  </mc:AlternateContent>
  <xr:revisionPtr revIDLastSave="0" documentId="13_ncr:1_{B1CC15F3-8507-4C39-85D0-0088AA0BC8A7}" xr6:coauthVersionLast="46" xr6:coauthVersionMax="46" xr10:uidLastSave="{00000000-0000-0000-0000-000000000000}"/>
  <bookViews>
    <workbookView xWindow="-120" yWindow="-120" windowWidth="29040" windowHeight="15840" tabRatio="902" firstSheet="5" xr2:uid="{00000000-000D-0000-FFFF-FFFF00000000}"/>
  </bookViews>
  <sheets>
    <sheet name="土工" sheetId="110" r:id="rId1"/>
    <sheet name="土工集計書" sheetId="111" r:id="rId2"/>
    <sheet name="土工面積計算書" sheetId="112" r:id="rId3"/>
    <sheet name="舗装版撤去工" sheetId="103" r:id="rId4"/>
    <sheet name="舗装版撤去調書" sheetId="104" r:id="rId5"/>
    <sheet name="構造物撤去工" sheetId="117" r:id="rId6"/>
    <sheet name="構造物撤去工集計" sheetId="118" r:id="rId7"/>
    <sheet name="排水構造物工" sheetId="113" r:id="rId8"/>
    <sheet name="排水構造物工集計書" sheetId="49" r:id="rId9"/>
    <sheet name="路盤工" sheetId="114" r:id="rId10"/>
    <sheet name="路盤工調書" sheetId="67" r:id="rId11"/>
    <sheet name="路盤工計算書" sheetId="73" r:id="rId12"/>
    <sheet name="舗装工" sheetId="107" r:id="rId13"/>
    <sheet name="舗装面積集計書" sheetId="108" r:id="rId14"/>
    <sheet name="舗装面積計算書" sheetId="109" r:id="rId15"/>
    <sheet name="交通安全施設工" sheetId="105" r:id="rId16"/>
    <sheet name="交通安全施設調書" sheetId="106" r:id="rId17"/>
    <sheet name="側溝工調書" sheetId="71" r:id="rId18"/>
    <sheet name="桝工" sheetId="122" r:id="rId19"/>
    <sheet name="第1号接続桝工" sheetId="124" r:id="rId20"/>
    <sheet name="桝工調書" sheetId="12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hidden="1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UB1">[1]Ａ1ランプ!#REF!</definedName>
    <definedName name="_SUB2">[1]Ａ1ランプ!#REF!</definedName>
    <definedName name="_SUB3">[1]Ａ1ランプ!#REF!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a">[1]Ａ1ランプ!#REF!</definedName>
    <definedName name="\b">[1]Ａ1ランプ!#REF!</definedName>
    <definedName name="\C">'[2]#REF'!#REF!</definedName>
    <definedName name="\D">'[2]#REF'!#REF!</definedName>
    <definedName name="\e">[1]Ａ1ランプ!#REF!</definedName>
    <definedName name="\f">#N/A</definedName>
    <definedName name="\h">[1]Ａ1ランプ!#REF!</definedName>
    <definedName name="\I">'[2]#REF'!#REF!</definedName>
    <definedName name="\j">[1]Ａ1ランプ!#REF!</definedName>
    <definedName name="\K">'[2]#REF'!#REF!</definedName>
    <definedName name="\l">#N/A</definedName>
    <definedName name="\M">'[2]#REF'!#REF!</definedName>
    <definedName name="\P">'[2]#REF'!#REF!</definedName>
    <definedName name="\q">#REF!</definedName>
    <definedName name="\R">'[2]#REF'!#REF!</definedName>
    <definedName name="\U">'[2]#REF'!#REF!</definedName>
    <definedName name="\w">[1]Ａ1ランプ!#REF!</definedName>
    <definedName name="\X">'[2]#REF'!#REF!</definedName>
    <definedName name="\Y">'[2]#REF'!#REF!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>'[3]土量計算(国道)'!#REF!</definedName>
    <definedName name="az">'[3]土量計算(国道)'!#REF!</definedName>
    <definedName name="Ａ逸散">#REF!</definedName>
    <definedName name="Ａ切量">#REF!</definedName>
    <definedName name="B_1">#REF!</definedName>
    <definedName name="bbbb">#REF!</definedName>
    <definedName name="bg">#REF!</definedName>
    <definedName name="C_1">#REF!</definedName>
    <definedName name="cd">#REF!</definedName>
    <definedName name="ddd">#REF!</definedName>
    <definedName name="dddd">#REF!</definedName>
    <definedName name="dkaunt">#REF!</definedName>
    <definedName name="DTNUM">#REF!</definedName>
    <definedName name="end">#REF!</definedName>
    <definedName name="F">#REF!</definedName>
    <definedName name="ff">#REF!</definedName>
    <definedName name="fffff">#REF!</definedName>
    <definedName name="gf">#REF!</definedName>
    <definedName name="gggg">#REF!</definedName>
    <definedName name="gggggg">#REF!</definedName>
    <definedName name="ggggggg">#REF!</definedName>
    <definedName name="h09労務単価表">#REF!</definedName>
    <definedName name="HAJIME">#REF!</definedName>
    <definedName name="hu">#REF!,#REF!</definedName>
    <definedName name="JB">#REF!</definedName>
    <definedName name="ju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kmc">#REF!</definedName>
    <definedName name="naral">#REF!</definedName>
    <definedName name="narar">#REF!</definedName>
    <definedName name="OWARI">#REF!</definedName>
    <definedName name="PRIMENU">[1]Ａ1ランプ!#REF!</definedName>
    <definedName name="PRINT">[1]Ａ1ランプ!#REF!</definedName>
    <definedName name="_xlnm.Print_Area" localSheetId="15">交通安全施設工!$A$1:$D$30</definedName>
    <definedName name="_xlnm.Print_Area" localSheetId="19">第1号接続桝工!$A$1:$K$57</definedName>
    <definedName name="_xlnm.Print_Area" localSheetId="0">土工!$A$1:$D$30</definedName>
    <definedName name="_xlnm.Print_Area" localSheetId="12">舗装工!$A$1:$D$30</definedName>
    <definedName name="_xlnm.Print_Area" localSheetId="4">舗装版撤去調書!$A$1:$H$31</definedName>
    <definedName name="_xlnm.Print_Area" localSheetId="18">桝工!$A$1:$G$28</definedName>
    <definedName name="_xlnm.Print_Area">#REF!</definedName>
    <definedName name="Print_taitr">#REF!</definedName>
    <definedName name="ｑ">#REF!</definedName>
    <definedName name="rb">#REF!</definedName>
    <definedName name="rh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usiron">#REF!</definedName>
    <definedName name="wq">#REF!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あ">'[3]土量計算(国道)'!#REF!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コード">#REF!</definedName>
    <definedName name="その他">#REF!</definedName>
    <definedName name="ﾀｲﾄﾙ行">#REF!</definedName>
    <definedName name="っっｒ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リ逸散">#REF!</definedName>
    <definedName name="リ切量">#REF!</definedName>
    <definedName name="安衛月間">#REF!</definedName>
    <definedName name="印刷１">#REF!</definedName>
    <definedName name="印刷２">#REF!</definedName>
    <definedName name="印刷３">#REF!</definedName>
    <definedName name="印刷範囲">#REF!</definedName>
    <definedName name="印刷範囲２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火逸散">#REF!</definedName>
    <definedName name="火切量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個数">#REF!</definedName>
    <definedName name="工事">#REF!</definedName>
    <definedName name="工事技術">#REF!</definedName>
    <definedName name="工程様式">#REF!</definedName>
    <definedName name="材料">#REF!</definedName>
    <definedName name="残受距">#REF!</definedName>
    <definedName name="残受測">#REF!</definedName>
    <definedName name="受入コピー">#REF!</definedName>
    <definedName name="週間">#REF!</definedName>
    <definedName name="重複">#REF!</definedName>
    <definedName name="書類">#REF!</definedName>
    <definedName name="床堀">#REF!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統責月間">#REF!</definedName>
    <definedName name="内訳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埋戻し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</definedNames>
  <calcPr calcId="191029"/>
</workbook>
</file>

<file path=xl/calcChain.xml><?xml version="1.0" encoding="utf-8"?>
<calcChain xmlns="http://schemas.openxmlformats.org/spreadsheetml/2006/main">
  <c r="F13" i="104" l="1"/>
  <c r="F10" i="109"/>
  <c r="E10" i="109"/>
  <c r="E11" i="73"/>
  <c r="C11" i="73"/>
  <c r="C9" i="122"/>
  <c r="F13" i="118"/>
  <c r="F10" i="118"/>
  <c r="E4" i="118"/>
  <c r="Q9" i="111"/>
  <c r="I16" i="112"/>
  <c r="G16" i="112"/>
  <c r="G10" i="112"/>
  <c r="I10" i="112"/>
  <c r="D70" i="112"/>
  <c r="P6" i="123"/>
  <c r="I41" i="124"/>
  <c r="I39" i="124"/>
  <c r="I37" i="124"/>
  <c r="I35" i="124"/>
  <c r="I33" i="124"/>
  <c r="I31" i="124"/>
  <c r="N3" i="123"/>
  <c r="O3" i="123" l="1"/>
  <c r="J6" i="123"/>
  <c r="I6" i="123"/>
  <c r="F4" i="118"/>
  <c r="E10" i="118" s="1"/>
  <c r="J9" i="73"/>
  <c r="K10" i="73"/>
  <c r="I11" i="73"/>
  <c r="I13" i="73"/>
  <c r="J14" i="73"/>
  <c r="I15" i="73"/>
  <c r="H70" i="112"/>
  <c r="I70" i="112"/>
  <c r="G58" i="109"/>
  <c r="P3" i="123"/>
  <c r="N6" i="123"/>
  <c r="K42" i="123"/>
  <c r="J42" i="123"/>
  <c r="I42" i="123"/>
  <c r="K39" i="123"/>
  <c r="J39" i="123"/>
  <c r="I39" i="123"/>
  <c r="C39" i="123"/>
  <c r="K36" i="123"/>
  <c r="J36" i="123"/>
  <c r="I36" i="123"/>
  <c r="C36" i="123"/>
  <c r="K33" i="123"/>
  <c r="J33" i="123"/>
  <c r="I33" i="123"/>
  <c r="C33" i="123"/>
  <c r="K30" i="123"/>
  <c r="J30" i="123"/>
  <c r="I30" i="123"/>
  <c r="C30" i="123"/>
  <c r="K27" i="123"/>
  <c r="J27" i="123"/>
  <c r="I27" i="123"/>
  <c r="C27" i="123"/>
  <c r="K24" i="123"/>
  <c r="J24" i="123"/>
  <c r="I24" i="123"/>
  <c r="C24" i="123"/>
  <c r="K21" i="123"/>
  <c r="J21" i="123"/>
  <c r="I21" i="123"/>
  <c r="C21" i="123"/>
  <c r="K18" i="123"/>
  <c r="J18" i="123"/>
  <c r="I18" i="123"/>
  <c r="C18" i="123"/>
  <c r="K15" i="123"/>
  <c r="J15" i="123"/>
  <c r="I15" i="123"/>
  <c r="C15" i="123"/>
  <c r="K12" i="123"/>
  <c r="J12" i="123"/>
  <c r="I12" i="123"/>
  <c r="C12" i="123"/>
  <c r="K9" i="123"/>
  <c r="J9" i="123"/>
  <c r="I9" i="123"/>
  <c r="C9" i="123"/>
  <c r="K6" i="123"/>
  <c r="K3" i="123"/>
  <c r="J3" i="123"/>
  <c r="I3" i="123"/>
  <c r="I12" i="73"/>
  <c r="J12" i="73"/>
  <c r="K12" i="73"/>
  <c r="K13" i="73"/>
  <c r="I14" i="73"/>
  <c r="C58" i="109"/>
  <c r="E8" i="109"/>
  <c r="F8" i="109" s="1"/>
  <c r="F58" i="109" s="1"/>
  <c r="E8" i="73"/>
  <c r="K8" i="73" s="1"/>
  <c r="I7" i="73"/>
  <c r="C70" i="112"/>
  <c r="G18" i="71"/>
  <c r="K30" i="73"/>
  <c r="K29" i="73"/>
  <c r="J28" i="73"/>
  <c r="I28" i="73"/>
  <c r="K27" i="73"/>
  <c r="K22" i="73"/>
  <c r="J22" i="73"/>
  <c r="I22" i="73"/>
  <c r="L18" i="71"/>
  <c r="K18" i="71"/>
  <c r="F18" i="71"/>
  <c r="E50" i="109"/>
  <c r="F50" i="109" s="1"/>
  <c r="E48" i="109"/>
  <c r="F48" i="109" s="1"/>
  <c r="E46" i="109"/>
  <c r="F46" i="109" s="1"/>
  <c r="F3" i="118" l="1"/>
  <c r="F9" i="118"/>
  <c r="I10" i="122"/>
  <c r="O6" i="123"/>
  <c r="I9" i="122"/>
  <c r="K15" i="73"/>
  <c r="K11" i="73"/>
  <c r="J15" i="73"/>
  <c r="J11" i="73"/>
  <c r="K14" i="73"/>
  <c r="J13" i="73"/>
  <c r="I10" i="73"/>
  <c r="J10" i="73"/>
  <c r="I11" i="122"/>
  <c r="F70" i="112"/>
  <c r="E70" i="112"/>
  <c r="E20" i="73"/>
  <c r="E35" i="73"/>
  <c r="K9" i="73"/>
  <c r="I9" i="73"/>
  <c r="J7" i="73"/>
  <c r="J8" i="73"/>
  <c r="I8" i="73"/>
  <c r="I27" i="73"/>
  <c r="I29" i="73"/>
  <c r="J27" i="73"/>
  <c r="K28" i="73"/>
  <c r="K35" i="73" s="1"/>
  <c r="J29" i="73"/>
  <c r="I30" i="73"/>
  <c r="J30" i="73"/>
  <c r="E38" i="71"/>
  <c r="E18" i="71"/>
  <c r="I38" i="71"/>
  <c r="J38" i="71"/>
  <c r="K38" i="71"/>
  <c r="L38" i="71"/>
  <c r="L39" i="71" s="1"/>
  <c r="I18" i="71"/>
  <c r="J18" i="71"/>
  <c r="H18" i="71"/>
  <c r="G70" i="112" l="1"/>
  <c r="Q7" i="111" s="1"/>
  <c r="Q13" i="111" s="1"/>
  <c r="Q15" i="111" s="1"/>
  <c r="I20" i="73"/>
  <c r="F5" i="67" s="1"/>
  <c r="M7" i="108"/>
  <c r="J35" i="73"/>
  <c r="I35" i="73"/>
  <c r="K39" i="71"/>
  <c r="I39" i="71"/>
  <c r="J39" i="71"/>
  <c r="F7" i="104" l="1"/>
  <c r="F15" i="104" s="1"/>
  <c r="M9" i="108"/>
  <c r="K7" i="73"/>
  <c r="C31" i="73"/>
  <c r="C32" i="73"/>
  <c r="C33" i="73"/>
  <c r="C34" i="73"/>
  <c r="C8" i="73"/>
  <c r="C16" i="73"/>
  <c r="C17" i="73"/>
  <c r="C18" i="73"/>
  <c r="C19" i="73"/>
  <c r="C6" i="73"/>
  <c r="H38" i="71"/>
  <c r="H39" i="71" s="1"/>
  <c r="C26" i="71" l="1"/>
  <c r="C27" i="71"/>
  <c r="C28" i="71"/>
  <c r="C29" i="71"/>
  <c r="C30" i="71"/>
  <c r="C31" i="71"/>
  <c r="C32" i="71"/>
  <c r="C33" i="71"/>
  <c r="C34" i="71"/>
  <c r="C35" i="71"/>
  <c r="C15" i="71"/>
  <c r="C16" i="71"/>
  <c r="C17" i="71"/>
  <c r="E39" i="71" l="1"/>
  <c r="K2" i="73" l="1"/>
  <c r="J2" i="73"/>
  <c r="I2" i="73"/>
  <c r="K20" i="73" l="1"/>
  <c r="F9" i="67" s="1"/>
  <c r="J20" i="73"/>
  <c r="F7" i="67" s="1"/>
  <c r="M11" i="108" s="1"/>
</calcChain>
</file>

<file path=xl/sharedStrings.xml><?xml version="1.0" encoding="utf-8"?>
<sst xmlns="http://schemas.openxmlformats.org/spreadsheetml/2006/main" count="405" uniqueCount="217">
  <si>
    <t>数　量</t>
    <rPh sb="0" eb="1">
      <t>カズ</t>
    </rPh>
    <rPh sb="2" eb="3">
      <t>リョウ</t>
    </rPh>
    <phoneticPr fontId="3"/>
  </si>
  <si>
    <t>規　　格</t>
    <rPh sb="0" eb="1">
      <t>タダシ</t>
    </rPh>
    <rPh sb="3" eb="4">
      <t>カク</t>
    </rPh>
    <phoneticPr fontId="3"/>
  </si>
  <si>
    <t>名　　称</t>
    <rPh sb="0" eb="1">
      <t>ナ</t>
    </rPh>
    <rPh sb="3" eb="4">
      <t>ショウ</t>
    </rPh>
    <phoneticPr fontId="3"/>
  </si>
  <si>
    <t>算　　　定　　　式</t>
    <rPh sb="0" eb="1">
      <t>ザン</t>
    </rPh>
    <rPh sb="4" eb="5">
      <t>サダム</t>
    </rPh>
    <rPh sb="8" eb="9">
      <t>シキ</t>
    </rPh>
    <phoneticPr fontId="3"/>
  </si>
  <si>
    <t>路盤工</t>
    <rPh sb="0" eb="2">
      <t>ロバン</t>
    </rPh>
    <rPh sb="2" eb="3">
      <t>コウ</t>
    </rPh>
    <phoneticPr fontId="3"/>
  </si>
  <si>
    <t>m</t>
    <phoneticPr fontId="3"/>
  </si>
  <si>
    <t>m2</t>
    <phoneticPr fontId="3"/>
  </si>
  <si>
    <t>小計</t>
    <rPh sb="0" eb="2">
      <t>ショウケイ</t>
    </rPh>
    <phoneticPr fontId="3"/>
  </si>
  <si>
    <t>施工位置</t>
    <rPh sb="0" eb="2">
      <t>セコウ</t>
    </rPh>
    <rPh sb="2" eb="4">
      <t>イチ</t>
    </rPh>
    <phoneticPr fontId="3"/>
  </si>
  <si>
    <t>合計</t>
    <rPh sb="0" eb="2">
      <t>ゴウケイ</t>
    </rPh>
    <phoneticPr fontId="3"/>
  </si>
  <si>
    <t>上層路盤工</t>
    <rPh sb="0" eb="2">
      <t>ジョウソウ</t>
    </rPh>
    <rPh sb="2" eb="4">
      <t>ロバン</t>
    </rPh>
    <rPh sb="4" eb="5">
      <t>コウ</t>
    </rPh>
    <phoneticPr fontId="3"/>
  </si>
  <si>
    <t>下層路盤工</t>
    <rPh sb="0" eb="2">
      <t>カソウ</t>
    </rPh>
    <rPh sb="2" eb="4">
      <t>ロバン</t>
    </rPh>
    <rPh sb="4" eb="5">
      <t>コウ</t>
    </rPh>
    <phoneticPr fontId="3"/>
  </si>
  <si>
    <t>再生砕石</t>
    <rPh sb="0" eb="2">
      <t>サイセイ</t>
    </rPh>
    <rPh sb="2" eb="4">
      <t>サイセキ</t>
    </rPh>
    <phoneticPr fontId="3"/>
  </si>
  <si>
    <t>路盤工 W(m)</t>
    <rPh sb="0" eb="2">
      <t>ロバン</t>
    </rPh>
    <rPh sb="2" eb="3">
      <t>コウ</t>
    </rPh>
    <phoneticPr fontId="3"/>
  </si>
  <si>
    <t>延長
L(m)</t>
    <rPh sb="0" eb="2">
      <t>エンチョウ</t>
    </rPh>
    <phoneticPr fontId="3"/>
  </si>
  <si>
    <t>面積 A(m2)</t>
    <rPh sb="0" eb="2">
      <t>メンセキ</t>
    </rPh>
    <phoneticPr fontId="3"/>
  </si>
  <si>
    <t>凍上抑制層</t>
    <rPh sb="0" eb="2">
      <t>トウジョウ</t>
    </rPh>
    <rPh sb="2" eb="4">
      <t>ヨクセイ</t>
    </rPh>
    <rPh sb="4" eb="5">
      <t>ソウ</t>
    </rPh>
    <phoneticPr fontId="3"/>
  </si>
  <si>
    <t>(RC-40)</t>
    <phoneticPr fontId="3"/>
  </si>
  <si>
    <t>側溝工</t>
    <rPh sb="0" eb="2">
      <t>ソッコウ</t>
    </rPh>
    <rPh sb="2" eb="3">
      <t>コウ</t>
    </rPh>
    <phoneticPr fontId="3"/>
  </si>
  <si>
    <t>摘要</t>
    <rPh sb="0" eb="2">
      <t>テキヨウ</t>
    </rPh>
    <phoneticPr fontId="3"/>
  </si>
  <si>
    <t>枚</t>
    <rPh sb="0" eb="1">
      <t>マイ</t>
    </rPh>
    <phoneticPr fontId="3"/>
  </si>
  <si>
    <t>粒調砕石</t>
    <rPh sb="0" eb="1">
      <t>リュウ</t>
    </rPh>
    <rPh sb="1" eb="2">
      <t>チョウ</t>
    </rPh>
    <rPh sb="2" eb="4">
      <t>サイセキ</t>
    </rPh>
    <phoneticPr fontId="3"/>
  </si>
  <si>
    <t>(M-40)</t>
    <phoneticPr fontId="3"/>
  </si>
  <si>
    <t>m</t>
    <phoneticPr fontId="3"/>
  </si>
  <si>
    <t>路盤用砂</t>
    <rPh sb="0" eb="2">
      <t>ロバン</t>
    </rPh>
    <rPh sb="2" eb="3">
      <t>ヨウ</t>
    </rPh>
    <rPh sb="3" eb="4">
      <t>スナ</t>
    </rPh>
    <phoneticPr fontId="3"/>
  </si>
  <si>
    <t>Ｕ型側溝（落蓋式）</t>
    <rPh sb="1" eb="9">
      <t>Ｓ３</t>
    </rPh>
    <phoneticPr fontId="3"/>
  </si>
  <si>
    <t>自由勾配側溝（縦断）300</t>
    <rPh sb="0" eb="10">
      <t>ＵＳ９Ａ</t>
    </rPh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</si>
  <si>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</si>
  <si>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</si>
  <si>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</si>
  <si>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</si>
  <si>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</si>
  <si>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</si>
  <si>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舗装版切断</t>
    <rPh sb="0" eb="2">
      <t>ホソウ</t>
    </rPh>
    <rPh sb="2" eb="3">
      <t>バン</t>
    </rPh>
    <rPh sb="3" eb="5">
      <t>セツダン</t>
    </rPh>
    <phoneticPr fontId="3"/>
  </si>
  <si>
    <t>ｍ</t>
    <phoneticPr fontId="3"/>
  </si>
  <si>
    <t>ｍ3</t>
    <phoneticPr fontId="3"/>
  </si>
  <si>
    <t>Aｓ塊運搬工</t>
    <rPh sb="2" eb="3">
      <t>カイ</t>
    </rPh>
    <rPh sb="3" eb="5">
      <t>ウンパン</t>
    </rPh>
    <rPh sb="5" eb="6">
      <t>コウ</t>
    </rPh>
    <phoneticPr fontId="3"/>
  </si>
  <si>
    <t>Aｓ塊処分費</t>
    <rPh sb="2" eb="3">
      <t>カイ</t>
    </rPh>
    <rPh sb="3" eb="6">
      <t>ショブンヒ</t>
    </rPh>
    <phoneticPr fontId="3"/>
  </si>
  <si>
    <t>ｔ</t>
    <phoneticPr fontId="3"/>
  </si>
  <si>
    <t>交　通　安　全　施　設　工</t>
    <rPh sb="0" eb="1">
      <t>コウ</t>
    </rPh>
    <rPh sb="2" eb="3">
      <t>ツウ</t>
    </rPh>
    <rPh sb="4" eb="5">
      <t>アン</t>
    </rPh>
    <rPh sb="6" eb="7">
      <t>ゼン</t>
    </rPh>
    <rPh sb="8" eb="9">
      <t>シ</t>
    </rPh>
    <rPh sb="10" eb="11">
      <t>セツ</t>
    </rPh>
    <rPh sb="12" eb="13">
      <t>コウ</t>
    </rPh>
    <phoneticPr fontId="3"/>
  </si>
  <si>
    <t>区　画　線　工</t>
    <rPh sb="0" eb="1">
      <t>ク</t>
    </rPh>
    <rPh sb="2" eb="3">
      <t>ガ</t>
    </rPh>
    <rPh sb="4" eb="5">
      <t>セン</t>
    </rPh>
    <rPh sb="6" eb="7">
      <t>コウ</t>
    </rPh>
    <phoneticPr fontId="3"/>
  </si>
  <si>
    <t>種　　別</t>
    <phoneticPr fontId="3"/>
  </si>
  <si>
    <t>数　　量</t>
    <rPh sb="0" eb="1">
      <t>カズ</t>
    </rPh>
    <rPh sb="3" eb="4">
      <t>リョウ</t>
    </rPh>
    <phoneticPr fontId="3"/>
  </si>
  <si>
    <t>単位</t>
    <rPh sb="0" eb="1">
      <t>タン</t>
    </rPh>
    <rPh sb="1" eb="2">
      <t>クライ</t>
    </rPh>
    <phoneticPr fontId="3"/>
  </si>
  <si>
    <t>備　　考</t>
    <rPh sb="0" eb="1">
      <t>ソナエ</t>
    </rPh>
    <rPh sb="3" eb="4">
      <t>コウ</t>
    </rPh>
    <phoneticPr fontId="3"/>
  </si>
  <si>
    <t>視線誘導標設置工</t>
    <rPh sb="0" eb="2">
      <t>シセン</t>
    </rPh>
    <rPh sb="2" eb="4">
      <t>ユウドウ</t>
    </rPh>
    <rPh sb="4" eb="5">
      <t>ヒョウ</t>
    </rPh>
    <rPh sb="5" eb="7">
      <t>セッチ</t>
    </rPh>
    <rPh sb="7" eb="8">
      <t>コウ</t>
    </rPh>
    <phoneticPr fontId="3"/>
  </si>
  <si>
    <t>ｽﾉｰﾎﾟｰﾙ併用型、両面φ100以下</t>
    <rPh sb="7" eb="10">
      <t>ヘイヨウガタ</t>
    </rPh>
    <rPh sb="11" eb="12">
      <t>メン</t>
    </rPh>
    <rPh sb="12" eb="13">
      <t>ファイ</t>
    </rPh>
    <rPh sb="17" eb="19">
      <t>イカ</t>
    </rPh>
    <phoneticPr fontId="3"/>
  </si>
  <si>
    <t>本</t>
    <rPh sb="0" eb="1">
      <t>ホン</t>
    </rPh>
    <phoneticPr fontId="3"/>
  </si>
  <si>
    <t>区画線工</t>
    <rPh sb="0" eb="2">
      <t>クカク</t>
    </rPh>
    <rPh sb="2" eb="3">
      <t>セン</t>
    </rPh>
    <rPh sb="3" eb="4">
      <t>コウ</t>
    </rPh>
    <phoneticPr fontId="3"/>
  </si>
  <si>
    <t>中央線　ﾍﾟｲﾝﾄ式 実線 白色 W=15cm</t>
    <rPh sb="0" eb="3">
      <t>チュウオウセン</t>
    </rPh>
    <rPh sb="9" eb="10">
      <t>シキ</t>
    </rPh>
    <rPh sb="11" eb="13">
      <t>ジッセン</t>
    </rPh>
    <rPh sb="14" eb="15">
      <t>ハクショク</t>
    </rPh>
    <phoneticPr fontId="3"/>
  </si>
  <si>
    <t>舗　　　装　　　工</t>
    <rPh sb="0" eb="1">
      <t>ホ</t>
    </rPh>
    <rPh sb="4" eb="5">
      <t>ソウ</t>
    </rPh>
    <rPh sb="8" eb="9">
      <t>ク</t>
    </rPh>
    <phoneticPr fontId="3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</si>
  <si>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3"/>
  </si>
  <si>
    <t>No.0 ～ №7</t>
    <phoneticPr fontId="3"/>
  </si>
  <si>
    <t>工　　　種</t>
    <rPh sb="0" eb="1">
      <t>コウ</t>
    </rPh>
    <rPh sb="4" eb="5">
      <t>シュ</t>
    </rPh>
    <phoneticPr fontId="3"/>
  </si>
  <si>
    <t>種　　別</t>
    <rPh sb="0" eb="1">
      <t>タネ</t>
    </rPh>
    <rPh sb="3" eb="4">
      <t>ベツ</t>
    </rPh>
    <phoneticPr fontId="3"/>
  </si>
  <si>
    <t xml:space="preserve">舗　装　工 </t>
    <rPh sb="0" eb="1">
      <t>ホ</t>
    </rPh>
    <rPh sb="2" eb="3">
      <t>ソウ</t>
    </rPh>
    <rPh sb="4" eb="5">
      <t>ク</t>
    </rPh>
    <phoneticPr fontId="3"/>
  </si>
  <si>
    <t>ｍ2</t>
    <phoneticPr fontId="3"/>
  </si>
  <si>
    <t>表　層　工</t>
    <rPh sb="0" eb="1">
      <t>オモテ</t>
    </rPh>
    <rPh sb="2" eb="3">
      <t>ソウ</t>
    </rPh>
    <rPh sb="4" eb="5">
      <t>ク</t>
    </rPh>
    <phoneticPr fontId="3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</si>
  <si>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3"/>
  </si>
  <si>
    <t>測　　　点</t>
    <rPh sb="0" eb="1">
      <t>ソク</t>
    </rPh>
    <rPh sb="4" eb="5">
      <t>テン</t>
    </rPh>
    <phoneticPr fontId="3"/>
  </si>
  <si>
    <t>距　　離</t>
    <rPh sb="0" eb="1">
      <t>ヘダ</t>
    </rPh>
    <rPh sb="3" eb="4">
      <t>リ</t>
    </rPh>
    <phoneticPr fontId="3"/>
  </si>
  <si>
    <t>舗装工</t>
    <rPh sb="0" eb="3">
      <t>ホソウコウ</t>
    </rPh>
    <phoneticPr fontId="3"/>
  </si>
  <si>
    <t>摘　　　　要</t>
    <rPh sb="0" eb="1">
      <t>チャク</t>
    </rPh>
    <rPh sb="5" eb="6">
      <t>ヨウ</t>
    </rPh>
    <phoneticPr fontId="3"/>
  </si>
  <si>
    <t>断　　面</t>
    <rPh sb="0" eb="1">
      <t>ダン</t>
    </rPh>
    <rPh sb="3" eb="4">
      <t>メン</t>
    </rPh>
    <phoneticPr fontId="3"/>
  </si>
  <si>
    <t>平均断面</t>
    <rPh sb="0" eb="2">
      <t>ヘイキン</t>
    </rPh>
    <rPh sb="2" eb="4">
      <t>ダンメン</t>
    </rPh>
    <phoneticPr fontId="3"/>
  </si>
  <si>
    <t>平　　積</t>
    <rPh sb="0" eb="1">
      <t>ヒラ</t>
    </rPh>
    <rPh sb="3" eb="4">
      <t>セキ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</si>
  <si>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</si>
  <si>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</si>
  <si>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NO.520</t>
    <phoneticPr fontId="3"/>
  </si>
  <si>
    <t>NO.560</t>
    <phoneticPr fontId="3"/>
  </si>
  <si>
    <t>NO.600</t>
    <phoneticPr fontId="3"/>
  </si>
  <si>
    <t>小計</t>
    <rPh sb="0" eb="1">
      <t>ショウ</t>
    </rPh>
    <rPh sb="1" eb="2">
      <t>ケイ</t>
    </rPh>
    <phoneticPr fontId="3"/>
  </si>
  <si>
    <t>１．</t>
    <phoneticPr fontId="3"/>
  </si>
  <si>
    <t>土工</t>
    <rPh sb="0" eb="1">
      <t>ド</t>
    </rPh>
    <rPh sb="1" eb="2">
      <t>ク</t>
    </rPh>
    <phoneticPr fontId="3"/>
  </si>
  <si>
    <t>土工面積集計書</t>
    <rPh sb="0" eb="2">
      <t>ドコウ</t>
    </rPh>
    <rPh sb="2" eb="4">
      <t>メンセキ</t>
    </rPh>
    <rPh sb="4" eb="6">
      <t>シュウケイ</t>
    </rPh>
    <rPh sb="6" eb="7">
      <t>ショ</t>
    </rPh>
    <phoneticPr fontId="3"/>
  </si>
  <si>
    <t>赤：　変更</t>
    <rPh sb="0" eb="1">
      <t>アカ</t>
    </rPh>
    <rPh sb="3" eb="5">
      <t>ヘンコウ</t>
    </rPh>
    <phoneticPr fontId="3"/>
  </si>
  <si>
    <t>NO.0 ～ No.12+5</t>
    <phoneticPr fontId="3"/>
  </si>
  <si>
    <t>黒：　当初</t>
    <rPh sb="0" eb="1">
      <t>クロ</t>
    </rPh>
    <rPh sb="3" eb="5">
      <t>トウショ</t>
    </rPh>
    <phoneticPr fontId="3"/>
  </si>
  <si>
    <t>単　　位</t>
    <rPh sb="0" eb="1">
      <t>タン</t>
    </rPh>
    <rPh sb="3" eb="4">
      <t>クライ</t>
    </rPh>
    <phoneticPr fontId="3"/>
  </si>
  <si>
    <t>土　工</t>
    <rPh sb="0" eb="1">
      <t>ド</t>
    </rPh>
    <rPh sb="2" eb="3">
      <t>ク</t>
    </rPh>
    <phoneticPr fontId="3"/>
  </si>
  <si>
    <t>掘削</t>
    <rPh sb="0" eb="2">
      <t>クッサク</t>
    </rPh>
    <phoneticPr fontId="3"/>
  </si>
  <si>
    <t>土砂</t>
    <rPh sb="0" eb="2">
      <t>ドシャ</t>
    </rPh>
    <phoneticPr fontId="3"/>
  </si>
  <si>
    <t>土砂運搬</t>
    <rPh sb="0" eb="2">
      <t>ドシャ</t>
    </rPh>
    <rPh sb="2" eb="4">
      <t>ウンパン</t>
    </rPh>
    <phoneticPr fontId="3"/>
  </si>
  <si>
    <t>D10t</t>
    <phoneticPr fontId="3"/>
  </si>
  <si>
    <t>土　工  面  積　計　算　書(</t>
    <rPh sb="0" eb="1">
      <t>ド</t>
    </rPh>
    <rPh sb="2" eb="3">
      <t>コウ</t>
    </rPh>
    <rPh sb="5" eb="6">
      <t>メン</t>
    </rPh>
    <rPh sb="8" eb="9">
      <t>セキ</t>
    </rPh>
    <rPh sb="10" eb="11">
      <t>ケイ</t>
    </rPh>
    <rPh sb="12" eb="13">
      <t>サン</t>
    </rPh>
    <rPh sb="14" eb="15">
      <t>ショ</t>
    </rPh>
    <phoneticPr fontId="3"/>
  </si>
  <si>
    <t>1/１</t>
    <phoneticPr fontId="3"/>
  </si>
  <si>
    <t>土　　　　工</t>
    <rPh sb="0" eb="1">
      <t>ド</t>
    </rPh>
    <rPh sb="5" eb="6">
      <t>コウ</t>
    </rPh>
    <phoneticPr fontId="3"/>
  </si>
  <si>
    <t>体積</t>
    <rPh sb="0" eb="2">
      <t>タイセキ</t>
    </rPh>
    <phoneticPr fontId="3"/>
  </si>
  <si>
    <t>歩道掘削分</t>
    <rPh sb="0" eb="5">
      <t>ホドウクッサクブン</t>
    </rPh>
    <phoneticPr fontId="3"/>
  </si>
  <si>
    <t>（車道）</t>
    <rPh sb="1" eb="3">
      <t>シャドウ</t>
    </rPh>
    <phoneticPr fontId="3"/>
  </si>
  <si>
    <t>残土受け入れ地での処理</t>
    <rPh sb="0" eb="3">
      <t>ザンドウ</t>
    </rPh>
    <rPh sb="4" eb="5">
      <t>イ</t>
    </rPh>
    <rPh sb="6" eb="7">
      <t>チ</t>
    </rPh>
    <rPh sb="9" eb="11">
      <t>ショリ</t>
    </rPh>
    <phoneticPr fontId="3"/>
  </si>
  <si>
    <t>整地</t>
    <rPh sb="0" eb="2">
      <t>セイチ</t>
    </rPh>
    <phoneticPr fontId="3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</si>
  <si>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3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</si>
  <si>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3"/>
  </si>
  <si>
    <t>舗装版破砕</t>
    <rPh sb="0" eb="3">
      <t>ホソウバン</t>
    </rPh>
    <rPh sb="3" eb="5">
      <t>ハサイ</t>
    </rPh>
    <phoneticPr fontId="3"/>
  </si>
  <si>
    <r>
      <t>t=10</t>
    </r>
    <r>
      <rPr>
        <sz val="10"/>
        <rFont val="Segoe UI Symbol"/>
        <family val="2"/>
      </rPr>
      <t>㎝</t>
    </r>
    <phoneticPr fontId="3"/>
  </si>
  <si>
    <t>15ｃｍ以下（障害物無）</t>
    <rPh sb="4" eb="6">
      <t>イカ</t>
    </rPh>
    <rPh sb="7" eb="10">
      <t>ショウガイブツ</t>
    </rPh>
    <rPh sb="10" eb="11">
      <t>ナ</t>
    </rPh>
    <phoneticPr fontId="3"/>
  </si>
  <si>
    <t>歩道面積</t>
    <rPh sb="0" eb="4">
      <t>ホドウメンセキ</t>
    </rPh>
    <phoneticPr fontId="3"/>
  </si>
  <si>
    <t>車道面積</t>
    <rPh sb="0" eb="4">
      <t>シャドウメンセキ</t>
    </rPh>
    <phoneticPr fontId="3"/>
  </si>
  <si>
    <t>舗装面積計算書より</t>
    <rPh sb="0" eb="4">
      <t>ホソウメンセキ</t>
    </rPh>
    <rPh sb="4" eb="7">
      <t>ケイサンショ</t>
    </rPh>
    <phoneticPr fontId="3"/>
  </si>
  <si>
    <t>新設</t>
    <rPh sb="0" eb="2">
      <t>シンセツ</t>
    </rPh>
    <phoneticPr fontId="3"/>
  </si>
  <si>
    <t>蓋</t>
    <rPh sb="0" eb="1">
      <t>フタ</t>
    </rPh>
    <phoneticPr fontId="3"/>
  </si>
  <si>
    <t>Co蓋</t>
    <rPh sb="2" eb="3">
      <t>フタ</t>
    </rPh>
    <phoneticPr fontId="3"/>
  </si>
  <si>
    <t>Gr蓋</t>
    <rPh sb="2" eb="3">
      <t>フタ</t>
    </rPh>
    <phoneticPr fontId="3"/>
  </si>
  <si>
    <t>撤去</t>
    <rPh sb="0" eb="2">
      <t>テッキョ</t>
    </rPh>
    <phoneticPr fontId="3"/>
  </si>
  <si>
    <t>Co蓋（新設）</t>
    <rPh sb="2" eb="3">
      <t>フタ</t>
    </rPh>
    <rPh sb="4" eb="6">
      <t>シンセツ</t>
    </rPh>
    <phoneticPr fontId="3"/>
  </si>
  <si>
    <t>（車道）</t>
    <rPh sb="1" eb="3">
      <t>シャドウ</t>
    </rPh>
    <phoneticPr fontId="3"/>
  </si>
  <si>
    <t>切込砕石</t>
    <rPh sb="0" eb="1">
      <t>キ</t>
    </rPh>
    <rPh sb="1" eb="2">
      <t>コ</t>
    </rPh>
    <rPh sb="2" eb="4">
      <t>サイセキ</t>
    </rPh>
    <phoneticPr fontId="3"/>
  </si>
  <si>
    <t>(C-20)</t>
    <phoneticPr fontId="3"/>
  </si>
  <si>
    <t>　車道</t>
    <rPh sb="1" eb="3">
      <t>シャドウ</t>
    </rPh>
    <phoneticPr fontId="3"/>
  </si>
  <si>
    <t>外側線　ﾍﾟｲﾝﾄ式 実線 白色 W=15cm</t>
    <rPh sb="0" eb="2">
      <t>ガイソク</t>
    </rPh>
    <rPh sb="2" eb="3">
      <t>セン</t>
    </rPh>
    <rPh sb="9" eb="10">
      <t>シキ</t>
    </rPh>
    <rPh sb="11" eb="13">
      <t>ジッセン</t>
    </rPh>
    <rPh sb="14" eb="15">
      <t>ハクショク</t>
    </rPh>
    <phoneticPr fontId="3"/>
  </si>
  <si>
    <t>構造物撤去工</t>
    <rPh sb="0" eb="3">
      <t>コウゾウブツ</t>
    </rPh>
    <rPh sb="3" eb="6">
      <t>テッキョコウ</t>
    </rPh>
    <rPh sb="5" eb="6">
      <t>コウ</t>
    </rPh>
    <phoneticPr fontId="3"/>
  </si>
  <si>
    <t>構造物取壊し工</t>
    <rPh sb="0" eb="3">
      <t>コウゾウブツ</t>
    </rPh>
    <rPh sb="3" eb="5">
      <t>トリコワ</t>
    </rPh>
    <rPh sb="6" eb="7">
      <t>コウ</t>
    </rPh>
    <phoneticPr fontId="3"/>
  </si>
  <si>
    <t>撤去工</t>
    <rPh sb="0" eb="2">
      <t>テッキョ</t>
    </rPh>
    <rPh sb="2" eb="3">
      <t>コウ</t>
    </rPh>
    <phoneticPr fontId="3"/>
  </si>
  <si>
    <t>m3</t>
    <phoneticPr fontId="3"/>
  </si>
  <si>
    <t>=</t>
    <phoneticPr fontId="3"/>
  </si>
  <si>
    <t>CO殻運搬工</t>
    <rPh sb="2" eb="3">
      <t>ガラ</t>
    </rPh>
    <rPh sb="3" eb="6">
      <t>ウンパンコウ</t>
    </rPh>
    <phoneticPr fontId="3"/>
  </si>
  <si>
    <t>産廃処分工</t>
    <rPh sb="0" eb="5">
      <t>サンパイショブンコウ</t>
    </rPh>
    <phoneticPr fontId="3"/>
  </si>
  <si>
    <t>Co有筋</t>
    <rPh sb="2" eb="4">
      <t>ユウキン</t>
    </rPh>
    <phoneticPr fontId="3"/>
  </si>
  <si>
    <t>コンクリート</t>
    <phoneticPr fontId="3"/>
  </si>
  <si>
    <t>型枠</t>
    <rPh sb="0" eb="2">
      <t>カタワク</t>
    </rPh>
    <phoneticPr fontId="3"/>
  </si>
  <si>
    <t>桝工</t>
    <rPh sb="0" eb="1">
      <t>マス</t>
    </rPh>
    <rPh sb="1" eb="2">
      <t>コウ</t>
    </rPh>
    <phoneticPr fontId="3"/>
  </si>
  <si>
    <t>1号</t>
    <rPh sb="1" eb="2">
      <t>ゴウ</t>
    </rPh>
    <phoneticPr fontId="3"/>
  </si>
  <si>
    <t>基</t>
    <rPh sb="0" eb="1">
      <t>キ</t>
    </rPh>
    <phoneticPr fontId="3"/>
  </si>
  <si>
    <t>基礎材</t>
    <rPh sb="0" eb="2">
      <t>キソ</t>
    </rPh>
    <rPh sb="2" eb="3">
      <t>ザイ</t>
    </rPh>
    <phoneticPr fontId="3"/>
  </si>
  <si>
    <t>番号</t>
    <rPh sb="0" eb="2">
      <t>バンゴウ</t>
    </rPh>
    <phoneticPr fontId="22"/>
  </si>
  <si>
    <t>施工位置</t>
    <rPh sb="0" eb="2">
      <t>セコウ</t>
    </rPh>
    <rPh sb="2" eb="4">
      <t>イチ</t>
    </rPh>
    <phoneticPr fontId="22"/>
  </si>
  <si>
    <t>規格(m)</t>
    <rPh sb="0" eb="2">
      <t>キカク</t>
    </rPh>
    <phoneticPr fontId="22"/>
  </si>
  <si>
    <t xml:space="preserve">
足掛
金具
n（本）</t>
    <rPh sb="1" eb="3">
      <t>アシカケ</t>
    </rPh>
    <rPh sb="4" eb="6">
      <t>カナグ</t>
    </rPh>
    <rPh sb="9" eb="10">
      <t>ホン</t>
    </rPh>
    <phoneticPr fontId="22"/>
  </si>
  <si>
    <t>B</t>
    <phoneticPr fontId="22"/>
  </si>
  <si>
    <t>L</t>
    <phoneticPr fontId="22"/>
  </si>
  <si>
    <t>H</t>
    <phoneticPr fontId="22"/>
  </si>
  <si>
    <t>b</t>
    <phoneticPr fontId="22"/>
  </si>
  <si>
    <t>h</t>
    <phoneticPr fontId="22"/>
  </si>
  <si>
    <t>Vm3</t>
    <phoneticPr fontId="3"/>
  </si>
  <si>
    <t>Am2</t>
    <phoneticPr fontId="3"/>
  </si>
  <si>
    <t>右</t>
    <rPh sb="0" eb="1">
      <t>ミギ</t>
    </rPh>
    <phoneticPr fontId="22"/>
  </si>
  <si>
    <t>第1号接続桝工</t>
    <rPh sb="0" eb="1">
      <t>ダイ</t>
    </rPh>
    <rPh sb="2" eb="3">
      <t>ゴウ</t>
    </rPh>
    <rPh sb="3" eb="5">
      <t>セツゾク</t>
    </rPh>
    <rPh sb="5" eb="6">
      <t>マス</t>
    </rPh>
    <rPh sb="6" eb="7">
      <t>コウ</t>
    </rPh>
    <phoneticPr fontId="3"/>
  </si>
  <si>
    <t xml:space="preserve">　　材 料 調 書  </t>
    <rPh sb="2" eb="3">
      <t>ザイ</t>
    </rPh>
    <rPh sb="4" eb="5">
      <t>リョウ</t>
    </rPh>
    <rPh sb="6" eb="7">
      <t>チョウ</t>
    </rPh>
    <rPh sb="8" eb="9">
      <t>ショ</t>
    </rPh>
    <phoneticPr fontId="22"/>
  </si>
  <si>
    <t>箇所あたり</t>
    <rPh sb="0" eb="2">
      <t>カショ</t>
    </rPh>
    <phoneticPr fontId="3"/>
  </si>
  <si>
    <t>名  称 ・ 細  別</t>
    <rPh sb="0" eb="1">
      <t>ナ</t>
    </rPh>
    <rPh sb="3" eb="4">
      <t>ショウ</t>
    </rPh>
    <phoneticPr fontId="22"/>
  </si>
  <si>
    <t>計  算  式</t>
    <rPh sb="0" eb="1">
      <t>ケイ</t>
    </rPh>
    <rPh sb="3" eb="4">
      <t>サン</t>
    </rPh>
    <rPh sb="6" eb="7">
      <t>シキ</t>
    </rPh>
    <phoneticPr fontId="22"/>
  </si>
  <si>
    <t>数　量</t>
  </si>
  <si>
    <t>単位</t>
    <rPh sb="0" eb="2">
      <t>タンイ</t>
    </rPh>
    <phoneticPr fontId="22"/>
  </si>
  <si>
    <t>18N-8-40</t>
    <phoneticPr fontId="3"/>
  </si>
  <si>
    <t>均し</t>
    <rPh sb="0" eb="1">
      <t>ナラ</t>
    </rPh>
    <phoneticPr fontId="3"/>
  </si>
  <si>
    <t>基礎砕石</t>
    <rPh sb="0" eb="2">
      <t>キソ</t>
    </rPh>
    <rPh sb="2" eb="4">
      <t>サイセキ</t>
    </rPh>
    <phoneticPr fontId="3"/>
  </si>
  <si>
    <t>RC-max40 t=15cm</t>
    <phoneticPr fontId="3"/>
  </si>
  <si>
    <t>基面整正</t>
    <rPh sb="0" eb="2">
      <t>キメン</t>
    </rPh>
    <rPh sb="2" eb="4">
      <t>セイセイ</t>
    </rPh>
    <phoneticPr fontId="3"/>
  </si>
  <si>
    <t>床堀</t>
    <rPh sb="0" eb="1">
      <t>トコ</t>
    </rPh>
    <rPh sb="1" eb="2">
      <t>ボリ</t>
    </rPh>
    <phoneticPr fontId="3"/>
  </si>
  <si>
    <t>埋戻</t>
    <rPh sb="0" eb="1">
      <t>ウ</t>
    </rPh>
    <rPh sb="1" eb="2">
      <t>モド</t>
    </rPh>
    <phoneticPr fontId="3"/>
  </si>
  <si>
    <t>グレーチング桝蓋</t>
    <rPh sb="6" eb="7">
      <t>マス</t>
    </rPh>
    <rPh sb="7" eb="8">
      <t>フタ</t>
    </rPh>
    <phoneticPr fontId="3"/>
  </si>
  <si>
    <t>埋め戻し</t>
    <rPh sb="0" eb="1">
      <t>ウ</t>
    </rPh>
    <rPh sb="2" eb="3">
      <t>モド</t>
    </rPh>
    <phoneticPr fontId="3"/>
  </si>
  <si>
    <t>NO.0</t>
    <phoneticPr fontId="3"/>
  </si>
  <si>
    <t>CO</t>
    <phoneticPr fontId="3"/>
  </si>
  <si>
    <t>L=0.5ｍ</t>
    <phoneticPr fontId="3"/>
  </si>
  <si>
    <t>⑤再生密粒度As(20F) t=５cm</t>
    <rPh sb="1" eb="3">
      <t>サイセイ</t>
    </rPh>
    <rPh sb="3" eb="6">
      <t>ミツリュウド</t>
    </rPh>
    <phoneticPr fontId="3"/>
  </si>
  <si>
    <t>コンクリート</t>
    <phoneticPr fontId="3"/>
  </si>
  <si>
    <t>18N-8-40</t>
    <phoneticPr fontId="3"/>
  </si>
  <si>
    <t>型枠</t>
    <rPh sb="0" eb="2">
      <t>カタワク</t>
    </rPh>
    <phoneticPr fontId="3"/>
  </si>
  <si>
    <t>基礎砕石</t>
    <rPh sb="0" eb="4">
      <t>キソサイセキ</t>
    </rPh>
    <phoneticPr fontId="3"/>
  </si>
  <si>
    <t>グレーチング蓋</t>
    <rPh sb="6" eb="7">
      <t>フタ</t>
    </rPh>
    <phoneticPr fontId="3"/>
  </si>
  <si>
    <t>枚</t>
    <rPh sb="0" eb="1">
      <t>マイ</t>
    </rPh>
    <phoneticPr fontId="3"/>
  </si>
  <si>
    <t>㎡</t>
    <phoneticPr fontId="3"/>
  </si>
  <si>
    <t>ｔ＝15ｃｍ</t>
    <phoneticPr fontId="3"/>
  </si>
  <si>
    <t>㎥</t>
    <phoneticPr fontId="3"/>
  </si>
  <si>
    <t>ｔ</t>
    <phoneticPr fontId="3"/>
  </si>
  <si>
    <t>埋め戻し</t>
    <rPh sb="0" eb="1">
      <t>ウ</t>
    </rPh>
    <rPh sb="2" eb="3">
      <t>モド</t>
    </rPh>
    <phoneticPr fontId="3"/>
  </si>
  <si>
    <t>左</t>
    <rPh sb="0" eb="1">
      <t>ヒダリ</t>
    </rPh>
    <phoneticPr fontId="22"/>
  </si>
  <si>
    <t>+</t>
    <phoneticPr fontId="3"/>
  </si>
  <si>
    <t>1.1*1.1*0.95-0.8*0.8*0.8-0.75*0.705*0.15*3</t>
    <phoneticPr fontId="3"/>
  </si>
  <si>
    <t>1.1*0.95*4+0.8*0.8*4-0.75*0.705*0.15*3</t>
    <phoneticPr fontId="3"/>
  </si>
  <si>
    <t>1.1*1.1*0.15</t>
    <phoneticPr fontId="3"/>
  </si>
  <si>
    <t>1.1*1.1</t>
    <phoneticPr fontId="3"/>
  </si>
  <si>
    <t>(T-25) 800×800用</t>
    <rPh sb="14" eb="15">
      <t>ヨウ</t>
    </rPh>
    <phoneticPr fontId="3"/>
  </si>
  <si>
    <t>1.6*1.6*1.1</t>
    <phoneticPr fontId="3"/>
  </si>
  <si>
    <t>1.6*1.6*1.1-1.1*1.1*0.95</t>
    <phoneticPr fontId="3"/>
  </si>
  <si>
    <t>不陸整正</t>
    <rPh sb="0" eb="4">
      <t>フリクセイセイ</t>
    </rPh>
    <phoneticPr fontId="3"/>
  </si>
  <si>
    <t>安定処理工</t>
    <rPh sb="0" eb="5">
      <t>アンテイショリコウ</t>
    </rPh>
    <phoneticPr fontId="3"/>
  </si>
  <si>
    <t>ｔ＝15ｃｍ（高炉）</t>
    <rPh sb="7" eb="9">
      <t>コウロ</t>
    </rPh>
    <phoneticPr fontId="3"/>
  </si>
  <si>
    <t>C-20 t=2cm</t>
    <phoneticPr fontId="3"/>
  </si>
  <si>
    <t>集水桝</t>
    <rPh sb="0" eb="3">
      <t>シュウスイマス</t>
    </rPh>
    <phoneticPr fontId="3"/>
  </si>
  <si>
    <t>0.8*0.8*0.8</t>
    <phoneticPr fontId="3"/>
  </si>
  <si>
    <t>8００×800</t>
    <phoneticPr fontId="3"/>
  </si>
  <si>
    <t>U500型落蓋側溝
（新設）</t>
    <rPh sb="4" eb="5">
      <t>ガタ</t>
    </rPh>
    <rPh sb="5" eb="7">
      <t>オチブタ</t>
    </rPh>
    <rPh sb="7" eb="9">
      <t>ソッコウ</t>
    </rPh>
    <rPh sb="11" eb="13">
      <t>シンセツ</t>
    </rPh>
    <phoneticPr fontId="3"/>
  </si>
  <si>
    <t>500×500×2000</t>
    <phoneticPr fontId="3"/>
  </si>
  <si>
    <t>U500型側溝蓋（新設）</t>
    <rPh sb="4" eb="5">
      <t>ガタ</t>
    </rPh>
    <rPh sb="5" eb="7">
      <t>ソッコウ</t>
    </rPh>
    <rPh sb="7" eb="8">
      <t>フタ</t>
    </rPh>
    <rPh sb="9" eb="11">
      <t>シンセツ</t>
    </rPh>
    <phoneticPr fontId="3"/>
  </si>
  <si>
    <t>U500、VS500</t>
    <phoneticPr fontId="3"/>
  </si>
  <si>
    <t>１００㎡/1.6ｔ</t>
    <phoneticPr fontId="3"/>
  </si>
  <si>
    <t>土中建込用</t>
    <rPh sb="0" eb="2">
      <t>ドチュウ</t>
    </rPh>
    <rPh sb="2" eb="3">
      <t>タ</t>
    </rPh>
    <rPh sb="3" eb="4">
      <t>コ</t>
    </rPh>
    <rPh sb="4" eb="5">
      <t>ヨウ</t>
    </rPh>
    <phoneticPr fontId="3"/>
  </si>
  <si>
    <t>L=1.0ｍ</t>
    <phoneticPr fontId="3"/>
  </si>
  <si>
    <t>排水構造物</t>
    <rPh sb="0" eb="5">
      <t>ハイスイコウゾウブツ</t>
    </rPh>
    <phoneticPr fontId="3"/>
  </si>
  <si>
    <t>D10t、9.7Kｍ</t>
    <phoneticPr fontId="3"/>
  </si>
  <si>
    <t>自由勾配側溝
横断用（新設）</t>
    <rPh sb="0" eb="6">
      <t>ジユウコウバイソッコウ</t>
    </rPh>
    <rPh sb="7" eb="10">
      <t>オウダンヨウ</t>
    </rPh>
    <rPh sb="11" eb="13">
      <t>シンセツ</t>
    </rPh>
    <phoneticPr fontId="3"/>
  </si>
  <si>
    <t>GR</t>
    <phoneticPr fontId="3"/>
  </si>
  <si>
    <t>粒調砕石（M-40）
t=15cm</t>
    <rPh sb="0" eb="1">
      <t>リュウ</t>
    </rPh>
    <rPh sb="1" eb="2">
      <t>チョウ</t>
    </rPh>
    <rPh sb="2" eb="4">
      <t>サイセキ</t>
    </rPh>
    <phoneticPr fontId="3"/>
  </si>
  <si>
    <t>再生砕石（RC-40）
t=20cm</t>
    <rPh sb="0" eb="2">
      <t>サイセイ</t>
    </rPh>
    <rPh sb="2" eb="4">
      <t>サイセキ</t>
    </rPh>
    <phoneticPr fontId="3"/>
  </si>
  <si>
    <t>凍上抑制層</t>
    <rPh sb="0" eb="5">
      <t>トウジョウヨクセイソウ</t>
    </rPh>
    <phoneticPr fontId="3"/>
  </si>
  <si>
    <t>路盤用砂
t=20cm</t>
    <rPh sb="0" eb="4">
      <t>ロバンヨウスナ</t>
    </rPh>
    <phoneticPr fontId="3"/>
  </si>
  <si>
    <t>㎡</t>
    <phoneticPr fontId="3"/>
  </si>
  <si>
    <t>NO6.15</t>
    <phoneticPr fontId="3"/>
  </si>
  <si>
    <t>NO10.+10</t>
    <phoneticPr fontId="3"/>
  </si>
  <si>
    <t>（側溝右）</t>
    <rPh sb="1" eb="3">
      <t>ソッコウ</t>
    </rPh>
    <rPh sb="3" eb="4">
      <t>ミギ</t>
    </rPh>
    <phoneticPr fontId="3"/>
  </si>
  <si>
    <t>（側溝左）</t>
    <rPh sb="1" eb="3">
      <t>ソッコウ</t>
    </rPh>
    <rPh sb="3" eb="4">
      <t>ヒダリ</t>
    </rPh>
    <phoneticPr fontId="3"/>
  </si>
  <si>
    <t>U500</t>
    <phoneticPr fontId="3"/>
  </si>
  <si>
    <t>U300</t>
    <phoneticPr fontId="3"/>
  </si>
  <si>
    <t>300×300</t>
    <phoneticPr fontId="3"/>
  </si>
  <si>
    <t>0.058*75*2</t>
    <phoneticPr fontId="3"/>
  </si>
  <si>
    <t>8.7*2.5</t>
    <phoneticPr fontId="3"/>
  </si>
  <si>
    <t>V横断用蓋
（新設）</t>
    <rPh sb="1" eb="3">
      <t>オウダン</t>
    </rPh>
    <rPh sb="3" eb="4">
      <t>ヨウ</t>
    </rPh>
    <rPh sb="4" eb="5">
      <t>フタ</t>
    </rPh>
    <rPh sb="7" eb="9">
      <t>シンセツ</t>
    </rPh>
    <phoneticPr fontId="3"/>
  </si>
  <si>
    <t>NO10+10</t>
    <phoneticPr fontId="3"/>
  </si>
  <si>
    <t>終点部分</t>
    <rPh sb="0" eb="4">
      <t>シュウテンブブン</t>
    </rPh>
    <phoneticPr fontId="3"/>
  </si>
  <si>
    <t>272*2</t>
    <phoneticPr fontId="3"/>
  </si>
  <si>
    <t>272/2</t>
    <phoneticPr fontId="3"/>
  </si>
  <si>
    <t>6.5×4</t>
    <phoneticPr fontId="3"/>
  </si>
  <si>
    <t>1833×0.07</t>
    <phoneticPr fontId="3"/>
  </si>
  <si>
    <t>128.3*2.35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</si>
</sst>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76" formatCode="0.0_ "/>
    <numFmt numFmtId="177" formatCode="0_ "/>
    <numFmt numFmtId="178" formatCode="#,##0.0_ "/>
    <numFmt numFmtId="179" formatCode="#,##0_ "/>
    <numFmt numFmtId="180" formatCode="#,##0_);[Red]\(#,##0\)"/>
    <numFmt numFmtId="181" formatCode="#,##0.0_);[Red]\(#,##0.0\)"/>
    <numFmt numFmtId="182" formatCode="0.0_);[Red]\(0.0\)"/>
    <numFmt numFmtId="183" formatCode="0_);[Red]\(0\)"/>
    <numFmt numFmtId="184" formatCode="0.00_ "/>
    <numFmt numFmtId="185" formatCode="0.000_);[Red]\(0.000\)"/>
    <numFmt numFmtId="186" formatCode="#,##0.000_ "/>
    <numFmt numFmtId="187" formatCode="#,##0.000_);[Red]\(#,##0.000\)"/>
    <numFmt numFmtId="188" formatCode="&quot;NO&quot;0"/>
    <numFmt numFmtId="189" formatCode="&quot;No.&quot;0"/>
    <numFmt numFmtId="190" formatCode="&quot;t=&quot;#&quot;cm&quot;"/>
    <numFmt numFmtId="191" formatCode="0.00_);[Red]\(0.00\)"/>
    <numFmt numFmtId="192" formatCode="_ * #,##0.0_ ;_ * \-#,##0.0_ ;_ * &quot;-&quot;_ ;_ @_ "/>
    <numFmt numFmtId="193" formatCode="0.000"/>
    <numFmt numFmtId="194" formatCode="0.000_ "/>
    <numFmt numFmtId="195" formatCode="&quot;参考重量W= &quot;#&quot; kg/個&quot;"/>
    <numFmt numFmtId="196" formatCode="#,##0.00_);[Red]\(#,##0.00\)"/>
    <numFmt numFmtId="197" formatCode="0.0"/>
    <numFmt numFmtId="198" formatCode="#,##0.00_ "/>
    <numFmt numFmtId="199" formatCode="&quot;NO.&quot;0"/>
    <numFmt numFmtId="200" formatCode="####0.0???"/>
  </numFmts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5" fillId="0" borderId="0" applyNumberFormat="0" applyFill="0" applyBorder="0" applyProtection="0">
      <alignment vertical="top" wrapText="1"/>
    </xf>
    <xf numFmtId="0" fontId="2" fillId="0" borderId="0">
      <alignment vertical="center"/>
    </xf>
    <xf numFmtId="0" fontId="6" fillId="0" borderId="0">
      <alignment vertical="center"/>
    </xf>
    <xf numFmtId="0" fontId="10" fillId="0" borderId="0"/>
    <xf numFmtId="0" fontId="11" fillId="0" borderId="0"/>
    <xf numFmtId="38" fontId="11" fillId="0" borderId="0" applyFont="0" applyFill="0" applyBorder="0" applyAlignment="0" applyProtection="0"/>
    <xf numFmtId="0" fontId="10" fillId="0" borderId="0"/>
    <xf numFmtId="0" fontId="4" fillId="0" borderId="0">
      <alignment vertical="center"/>
    </xf>
    <xf numFmtId="0" fontId="1" fillId="0" borderId="0">
      <alignment vertical="center"/>
    </xf>
    <xf numFmtId="0" fontId="23" fillId="0" borderId="0"/>
  </cellStyleXfs>
  <cellXfs count="574">
    <xf numFmtId="0" fontId="0" fillId="0" borderId="0" xfId="0"/>
    <xf numFmtId="0" fontId="0" fillId="0" borderId="0" xfId="0" applyFont="1" applyAlignment="1">
      <alignment vertical="center"/>
    </xf>
    <xf numFmtId="183" fontId="0" fillId="0" borderId="0" xfId="0" applyNumberFormat="1" applyFont="1" applyAlignment="1">
      <alignment vertical="center"/>
    </xf>
    <xf numFmtId="183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177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182" fontId="0" fillId="0" borderId="6" xfId="0" applyNumberFormat="1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182" fontId="0" fillId="0" borderId="7" xfId="0" applyNumberFormat="1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188" fontId="4" fillId="0" borderId="8" xfId="0" applyNumberFormat="1" applyFont="1" applyBorder="1" applyAlignment="1" applyProtection="1">
      <alignment vertical="center"/>
      <protection locked="0"/>
    </xf>
    <xf numFmtId="188" fontId="4" fillId="0" borderId="3" xfId="0" applyNumberFormat="1" applyFont="1" applyBorder="1" applyAlignment="1" applyProtection="1">
      <alignment horizontal="center" vertical="center"/>
      <protection locked="0"/>
    </xf>
    <xf numFmtId="176" fontId="4" fillId="0" borderId="9" xfId="0" applyNumberFormat="1" applyFont="1" applyBorder="1" applyAlignment="1" applyProtection="1">
      <alignment vertical="center"/>
      <protection locked="0"/>
    </xf>
    <xf numFmtId="176" fontId="4" fillId="0" borderId="6" xfId="0" applyNumberFormat="1" applyFont="1" applyBorder="1" applyAlignment="1" applyProtection="1">
      <alignment vertical="center"/>
      <protection locked="0"/>
    </xf>
    <xf numFmtId="187" fontId="4" fillId="0" borderId="6" xfId="0" applyNumberFormat="1" applyFont="1" applyBorder="1" applyAlignment="1" applyProtection="1">
      <alignment vertical="center"/>
      <protection locked="0"/>
    </xf>
    <xf numFmtId="182" fontId="4" fillId="0" borderId="6" xfId="0" applyNumberFormat="1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186" fontId="4" fillId="0" borderId="6" xfId="0" applyNumberFormat="1" applyFont="1" applyBorder="1" applyAlignment="1" applyProtection="1">
      <alignment vertical="center"/>
      <protection locked="0"/>
    </xf>
    <xf numFmtId="185" fontId="4" fillId="0" borderId="6" xfId="0" applyNumberFormat="1" applyFont="1" applyBorder="1" applyAlignment="1" applyProtection="1">
      <alignment vertical="center"/>
      <protection locked="0"/>
    </xf>
    <xf numFmtId="181" fontId="4" fillId="0" borderId="6" xfId="0" applyNumberFormat="1" applyFont="1" applyBorder="1" applyAlignment="1" applyProtection="1">
      <alignment vertical="center"/>
      <protection locked="0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182" fontId="4" fillId="0" borderId="16" xfId="0" applyNumberFormat="1" applyFont="1" applyBorder="1" applyAlignment="1" applyProtection="1">
      <alignment vertical="center"/>
      <protection locked="0"/>
    </xf>
    <xf numFmtId="181" fontId="4" fillId="0" borderId="16" xfId="0" applyNumberFormat="1" applyFont="1" applyBorder="1" applyAlignment="1" applyProtection="1">
      <alignment vertical="center"/>
      <protection locked="0"/>
    </xf>
    <xf numFmtId="189" fontId="0" fillId="0" borderId="8" xfId="0" applyNumberFormat="1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vertical="center"/>
      <protection locked="0"/>
    </xf>
    <xf numFmtId="177" fontId="4" fillId="0" borderId="31" xfId="0" applyNumberFormat="1" applyFont="1" applyBorder="1" applyAlignment="1" applyProtection="1">
      <alignment horizontal="center" vertical="center"/>
      <protection locked="0"/>
    </xf>
    <xf numFmtId="177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vertical="center"/>
    </xf>
    <xf numFmtId="18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181" fontId="4" fillId="0" borderId="9" xfId="0" applyNumberFormat="1" applyFont="1" applyBorder="1" applyAlignment="1" applyProtection="1">
      <protection locked="0"/>
    </xf>
    <xf numFmtId="180" fontId="4" fillId="0" borderId="3" xfId="0" applyNumberFormat="1" applyFont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top"/>
      <protection locked="0"/>
    </xf>
    <xf numFmtId="184" fontId="4" fillId="0" borderId="8" xfId="0" applyNumberFormat="1" applyFont="1" applyBorder="1" applyAlignment="1" applyProtection="1">
      <protection locked="0"/>
    </xf>
    <xf numFmtId="0" fontId="4" fillId="0" borderId="0" xfId="0" applyFont="1" applyAlignment="1" applyProtection="1">
      <alignment vertical="center"/>
    </xf>
    <xf numFmtId="181" fontId="4" fillId="0" borderId="8" xfId="0" applyNumberFormat="1" applyFont="1" applyBorder="1" applyAlignment="1" applyProtection="1">
      <protection locked="0"/>
    </xf>
    <xf numFmtId="0" fontId="4" fillId="0" borderId="19" xfId="0" applyFont="1" applyBorder="1" applyAlignment="1" applyProtection="1">
      <alignment horizontal="center"/>
      <protection locked="0"/>
    </xf>
    <xf numFmtId="184" fontId="4" fillId="0" borderId="21" xfId="0" applyNumberFormat="1" applyFont="1" applyBorder="1" applyAlignment="1" applyProtection="1">
      <protection locked="0"/>
    </xf>
    <xf numFmtId="181" fontId="4" fillId="0" borderId="23" xfId="0" applyNumberFormat="1" applyFont="1" applyBorder="1" applyAlignment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81" fontId="4" fillId="0" borderId="11" xfId="0" applyNumberFormat="1" applyFont="1" applyBorder="1" applyAlignment="1" applyProtection="1">
      <protection locked="0"/>
    </xf>
    <xf numFmtId="0" fontId="4" fillId="0" borderId="0" xfId="0" applyFont="1" applyAlignment="1">
      <alignment horizontal="distributed" vertical="center"/>
    </xf>
    <xf numFmtId="178" fontId="4" fillId="0" borderId="0" xfId="0" applyNumberFormat="1" applyFont="1" applyAlignment="1">
      <alignment vertical="center"/>
    </xf>
    <xf numFmtId="181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78" fontId="4" fillId="0" borderId="9" xfId="0" applyNumberFormat="1" applyFont="1" applyBorder="1" applyAlignment="1" applyProtection="1">
      <protection locked="0"/>
    </xf>
    <xf numFmtId="181" fontId="4" fillId="0" borderId="3" xfId="0" applyNumberFormat="1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49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81" fontId="4" fillId="0" borderId="3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184" fontId="4" fillId="0" borderId="10" xfId="0" applyNumberFormat="1" applyFont="1" applyBorder="1" applyAlignment="1" applyProtection="1">
      <alignment wrapText="1"/>
      <protection locked="0"/>
    </xf>
    <xf numFmtId="181" fontId="4" fillId="0" borderId="4" xfId="0" applyNumberFormat="1" applyFont="1" applyBorder="1" applyAlignment="1" applyProtection="1"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0" fontId="0" fillId="0" borderId="3" xfId="0" applyNumberFormat="1" applyFont="1" applyBorder="1" applyAlignment="1" applyProtection="1">
      <alignment horizontal="center" vertical="center"/>
    </xf>
    <xf numFmtId="180" fontId="4" fillId="0" borderId="9" xfId="0" applyNumberFormat="1" applyFont="1" applyBorder="1" applyAlignment="1" applyProtection="1">
      <protection locked="0"/>
    </xf>
    <xf numFmtId="49" fontId="4" fillId="0" borderId="6" xfId="0" applyNumberFormat="1" applyFont="1" applyBorder="1" applyAlignment="1" applyProtection="1">
      <alignment wrapText="1"/>
      <protection locked="0"/>
    </xf>
    <xf numFmtId="49" fontId="4" fillId="0" borderId="20" xfId="0" applyNumberFormat="1" applyFont="1" applyBorder="1" applyAlignment="1" applyProtection="1">
      <alignment wrapText="1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 vertical="top"/>
      <protection locked="0"/>
    </xf>
    <xf numFmtId="181" fontId="4" fillId="0" borderId="22" xfId="0" applyNumberFormat="1" applyFont="1" applyBorder="1" applyAlignment="1" applyProtection="1">
      <protection locked="0"/>
    </xf>
    <xf numFmtId="190" fontId="4" fillId="0" borderId="32" xfId="0" applyNumberFormat="1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wrapText="1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wrapText="1"/>
      <protection locked="0"/>
    </xf>
    <xf numFmtId="0" fontId="10" fillId="0" borderId="12" xfId="4" applyBorder="1"/>
    <xf numFmtId="0" fontId="10" fillId="0" borderId="1" xfId="4" applyBorder="1"/>
    <xf numFmtId="0" fontId="10" fillId="0" borderId="2" xfId="4" applyBorder="1"/>
    <xf numFmtId="0" fontId="10" fillId="0" borderId="0" xfId="4"/>
    <xf numFmtId="0" fontId="10" fillId="0" borderId="45" xfId="4" applyBorder="1"/>
    <xf numFmtId="0" fontId="10" fillId="0" borderId="46" xfId="4" applyBorder="1"/>
    <xf numFmtId="0" fontId="11" fillId="0" borderId="0" xfId="4" applyFont="1"/>
    <xf numFmtId="0" fontId="13" fillId="0" borderId="45" xfId="4" applyFont="1" applyBorder="1" applyAlignment="1">
      <alignment horizontal="center"/>
    </xf>
    <xf numFmtId="0" fontId="13" fillId="0" borderId="0" xfId="4" applyFont="1" applyAlignment="1">
      <alignment horizontal="center"/>
    </xf>
    <xf numFmtId="0" fontId="13" fillId="0" borderId="46" xfId="4" applyFont="1" applyBorder="1" applyAlignment="1">
      <alignment horizontal="center"/>
    </xf>
    <xf numFmtId="0" fontId="10" fillId="0" borderId="47" xfId="4" applyBorder="1"/>
    <xf numFmtId="0" fontId="10" fillId="0" borderId="44" xfId="4" applyBorder="1"/>
    <xf numFmtId="0" fontId="10" fillId="0" borderId="48" xfId="4" applyBorder="1"/>
    <xf numFmtId="0" fontId="11" fillId="0" borderId="0" xfId="5" applyAlignment="1">
      <alignment vertical="center"/>
    </xf>
    <xf numFmtId="0" fontId="11" fillId="0" borderId="49" xfId="5" applyBorder="1" applyAlignment="1">
      <alignment horizontal="distributed" vertical="center" justifyLastLine="1"/>
    </xf>
    <xf numFmtId="0" fontId="11" fillId="0" borderId="50" xfId="5" applyBorder="1" applyAlignment="1">
      <alignment horizontal="distributed" vertical="center" justifyLastLine="1"/>
    </xf>
    <xf numFmtId="0" fontId="11" fillId="0" borderId="51" xfId="5" applyBorder="1" applyAlignment="1">
      <alignment horizontal="distributed" vertical="center" justifyLastLine="1"/>
    </xf>
    <xf numFmtId="0" fontId="11" fillId="0" borderId="52" xfId="5" applyBorder="1" applyAlignment="1">
      <alignment horizontal="left" vertical="center"/>
    </xf>
    <xf numFmtId="0" fontId="11" fillId="0" borderId="53" xfId="5" applyBorder="1" applyAlignment="1">
      <alignment horizontal="center" vertical="center"/>
    </xf>
    <xf numFmtId="0" fontId="11" fillId="0" borderId="54" xfId="5" applyBorder="1" applyAlignment="1">
      <alignment horizontal="center" vertical="center"/>
    </xf>
    <xf numFmtId="192" fontId="15" fillId="0" borderId="54" xfId="5" applyNumberFormat="1" applyFont="1" applyBorder="1" applyAlignment="1">
      <alignment vertical="center"/>
    </xf>
    <xf numFmtId="0" fontId="11" fillId="0" borderId="55" xfId="5" applyBorder="1" applyAlignment="1">
      <alignment horizontal="center" vertical="center" shrinkToFit="1"/>
    </xf>
    <xf numFmtId="0" fontId="11" fillId="0" borderId="56" xfId="5" applyBorder="1" applyAlignment="1">
      <alignment horizontal="left" vertical="center"/>
    </xf>
    <xf numFmtId="0" fontId="11" fillId="0" borderId="57" xfId="5" applyBorder="1" applyAlignment="1">
      <alignment horizontal="center" vertical="center"/>
    </xf>
    <xf numFmtId="176" fontId="11" fillId="0" borderId="57" xfId="5" applyNumberFormat="1" applyBorder="1" applyAlignment="1">
      <alignment horizontal="right" vertical="center" shrinkToFit="1"/>
    </xf>
    <xf numFmtId="0" fontId="16" fillId="0" borderId="58" xfId="5" applyFont="1" applyBorder="1" applyAlignment="1">
      <alignment horizontal="center" vertical="center" shrinkToFit="1"/>
    </xf>
    <xf numFmtId="0" fontId="11" fillId="0" borderId="59" xfId="5" applyBorder="1" applyAlignment="1">
      <alignment horizontal="center" vertical="center"/>
    </xf>
    <xf numFmtId="176" fontId="15" fillId="0" borderId="53" xfId="5" applyNumberFormat="1" applyFont="1" applyBorder="1" applyAlignment="1">
      <alignment horizontal="right" vertical="center" shrinkToFit="1"/>
    </xf>
    <xf numFmtId="0" fontId="11" fillId="0" borderId="60" xfId="5" applyBorder="1" applyAlignment="1">
      <alignment horizontal="center" vertical="center" shrinkToFit="1"/>
    </xf>
    <xf numFmtId="0" fontId="11" fillId="0" borderId="57" xfId="5" applyBorder="1" applyAlignment="1">
      <alignment horizontal="left" vertical="center" wrapText="1"/>
    </xf>
    <xf numFmtId="0" fontId="11" fillId="0" borderId="61" xfId="5" applyBorder="1" applyAlignment="1">
      <alignment horizontal="center" vertical="center"/>
    </xf>
    <xf numFmtId="176" fontId="11" fillId="0" borderId="57" xfId="6" applyNumberFormat="1" applyFont="1" applyBorder="1" applyAlignment="1">
      <alignment horizontal="right" vertical="center"/>
    </xf>
    <xf numFmtId="0" fontId="11" fillId="0" borderId="62" xfId="5" applyBorder="1" applyAlignment="1">
      <alignment vertical="center"/>
    </xf>
    <xf numFmtId="0" fontId="11" fillId="0" borderId="53" xfId="5" applyBorder="1" applyAlignment="1">
      <alignment horizontal="center" vertical="center" wrapText="1"/>
    </xf>
    <xf numFmtId="176" fontId="15" fillId="0" borderId="53" xfId="6" applyNumberFormat="1" applyFont="1" applyBorder="1" applyAlignment="1">
      <alignment horizontal="right" vertical="center"/>
    </xf>
    <xf numFmtId="0" fontId="11" fillId="0" borderId="55" xfId="5" applyBorder="1" applyAlignment="1">
      <alignment vertical="center"/>
    </xf>
    <xf numFmtId="0" fontId="11" fillId="0" borderId="52" xfId="5" applyBorder="1" applyAlignment="1">
      <alignment horizontal="center" vertical="center"/>
    </xf>
    <xf numFmtId="0" fontId="11" fillId="0" borderId="57" xfId="5" applyBorder="1" applyAlignment="1">
      <alignment horizontal="center" vertical="center" wrapText="1"/>
    </xf>
    <xf numFmtId="192" fontId="11" fillId="0" borderId="54" xfId="5" applyNumberFormat="1" applyBorder="1" applyAlignment="1">
      <alignment vertical="center"/>
    </xf>
    <xf numFmtId="0" fontId="11" fillId="0" borderId="64" xfId="5" applyBorder="1" applyAlignment="1">
      <alignment vertical="center"/>
    </xf>
    <xf numFmtId="0" fontId="11" fillId="0" borderId="63" xfId="5" applyBorder="1" applyAlignment="1">
      <alignment horizontal="center" vertical="center"/>
    </xf>
    <xf numFmtId="0" fontId="11" fillId="0" borderId="54" xfId="5" applyBorder="1" applyAlignment="1">
      <alignment horizontal="center" vertical="center" wrapText="1"/>
    </xf>
    <xf numFmtId="184" fontId="11" fillId="0" borderId="65" xfId="6" applyNumberFormat="1" applyFont="1" applyBorder="1" applyAlignment="1">
      <alignment vertical="center"/>
    </xf>
    <xf numFmtId="0" fontId="11" fillId="0" borderId="66" xfId="5" applyBorder="1" applyAlignment="1">
      <alignment horizontal="center" vertical="center" wrapText="1"/>
    </xf>
    <xf numFmtId="184" fontId="11" fillId="0" borderId="65" xfId="5" applyNumberFormat="1" applyBorder="1" applyAlignment="1">
      <alignment vertical="center"/>
    </xf>
    <xf numFmtId="0" fontId="11" fillId="0" borderId="54" xfId="5" applyBorder="1" applyAlignment="1">
      <alignment horizontal="center" vertical="center" shrinkToFit="1"/>
    </xf>
    <xf numFmtId="0" fontId="11" fillId="0" borderId="63" xfId="5" applyBorder="1" applyAlignment="1">
      <alignment horizontal="center" vertical="center" wrapText="1"/>
    </xf>
    <xf numFmtId="40" fontId="11" fillId="0" borderId="65" xfId="6" applyNumberFormat="1" applyFont="1" applyBorder="1" applyAlignment="1">
      <alignment vertical="center"/>
    </xf>
    <xf numFmtId="0" fontId="11" fillId="0" borderId="66" xfId="5" applyBorder="1" applyAlignment="1">
      <alignment horizontal="center" vertical="center"/>
    </xf>
    <xf numFmtId="0" fontId="11" fillId="0" borderId="54" xfId="5" applyBorder="1" applyAlignment="1">
      <alignment vertical="center"/>
    </xf>
    <xf numFmtId="0" fontId="11" fillId="0" borderId="66" xfId="5" applyBorder="1" applyAlignment="1">
      <alignment vertical="center"/>
    </xf>
    <xf numFmtId="0" fontId="11" fillId="0" borderId="67" xfId="5" applyBorder="1" applyAlignment="1">
      <alignment vertical="center"/>
    </xf>
    <xf numFmtId="0" fontId="11" fillId="0" borderId="68" xfId="5" applyBorder="1" applyAlignment="1">
      <alignment vertical="center"/>
    </xf>
    <xf numFmtId="0" fontId="11" fillId="0" borderId="22" xfId="5" applyBorder="1" applyAlignment="1">
      <alignment vertical="center"/>
    </xf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0" fillId="0" borderId="45" xfId="0" applyBorder="1"/>
    <xf numFmtId="0" fontId="0" fillId="0" borderId="46" xfId="0" applyBorder="1"/>
    <xf numFmtId="0" fontId="0" fillId="0" borderId="0" xfId="0" applyAlignment="1">
      <alignment horizontal="left" indent="5"/>
    </xf>
    <xf numFmtId="0" fontId="0" fillId="0" borderId="47" xfId="0" applyBorder="1"/>
    <xf numFmtId="0" fontId="0" fillId="0" borderId="44" xfId="0" applyBorder="1"/>
    <xf numFmtId="0" fontId="0" fillId="0" borderId="48" xfId="0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/>
    </xf>
    <xf numFmtId="0" fontId="18" fillId="0" borderId="0" xfId="0" applyFont="1"/>
    <xf numFmtId="0" fontId="10" fillId="0" borderId="70" xfId="0" applyFont="1" applyBorder="1" applyAlignment="1">
      <alignment horizontal="center" vertical="center" shrinkToFit="1"/>
    </xf>
    <xf numFmtId="0" fontId="10" fillId="0" borderId="71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/>
    </xf>
    <xf numFmtId="0" fontId="8" fillId="0" borderId="43" xfId="0" applyFont="1" applyBorder="1"/>
    <xf numFmtId="0" fontId="4" fillId="0" borderId="0" xfId="0" applyFont="1"/>
    <xf numFmtId="193" fontId="0" fillId="0" borderId="21" xfId="0" applyNumberFormat="1" applyBorder="1" applyAlignment="1">
      <alignment horizontal="center"/>
    </xf>
    <xf numFmtId="193" fontId="18" fillId="0" borderId="20" xfId="0" applyNumberFormat="1" applyFont="1" applyBorder="1" applyAlignment="1">
      <alignment horizontal="center"/>
    </xf>
    <xf numFmtId="193" fontId="0" fillId="0" borderId="22" xfId="0" applyNumberFormat="1" applyBorder="1" applyAlignment="1">
      <alignment horizontal="center"/>
    </xf>
    <xf numFmtId="0" fontId="8" fillId="0" borderId="40" xfId="0" applyFont="1" applyBorder="1"/>
    <xf numFmtId="0" fontId="4" fillId="0" borderId="42" xfId="0" applyFont="1" applyBorder="1"/>
    <xf numFmtId="193" fontId="0" fillId="0" borderId="40" xfId="0" applyNumberFormat="1" applyBorder="1" applyAlignment="1">
      <alignment horizontal="center"/>
    </xf>
    <xf numFmtId="193" fontId="0" fillId="0" borderId="32" xfId="0" applyNumberFormat="1" applyBorder="1" applyAlignment="1">
      <alignment horizontal="center"/>
    </xf>
    <xf numFmtId="193" fontId="0" fillId="0" borderId="41" xfId="0" applyNumberFormat="1" applyBorder="1" applyAlignment="1">
      <alignment horizontal="center"/>
    </xf>
    <xf numFmtId="193" fontId="18" fillId="0" borderId="21" xfId="0" applyNumberFormat="1" applyFont="1" applyBorder="1" applyAlignment="1">
      <alignment horizontal="center"/>
    </xf>
    <xf numFmtId="193" fontId="18" fillId="0" borderId="22" xfId="0" applyNumberFormat="1" applyFont="1" applyBorder="1" applyAlignment="1">
      <alignment horizontal="center"/>
    </xf>
    <xf numFmtId="0" fontId="4" fillId="0" borderId="23" xfId="0" applyFont="1" applyBorder="1"/>
    <xf numFmtId="193" fontId="0" fillId="0" borderId="20" xfId="0" applyNumberFormat="1" applyBorder="1" applyAlignment="1">
      <alignment horizontal="center"/>
    </xf>
    <xf numFmtId="0" fontId="4" fillId="0" borderId="41" xfId="0" applyFont="1" applyBorder="1"/>
    <xf numFmtId="193" fontId="10" fillId="0" borderId="21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0" fontId="19" fillId="0" borderId="0" xfId="0" quotePrefix="1" applyFont="1"/>
    <xf numFmtId="0" fontId="19" fillId="0" borderId="0" xfId="0" applyFont="1" applyAlignment="1">
      <alignment horizontal="distributed"/>
    </xf>
    <xf numFmtId="0" fontId="0" fillId="0" borderId="21" xfId="0" applyBorder="1"/>
    <xf numFmtId="0" fontId="18" fillId="0" borderId="22" xfId="0" applyFont="1" applyBorder="1"/>
    <xf numFmtId="0" fontId="0" fillId="0" borderId="22" xfId="0" applyBorder="1"/>
    <xf numFmtId="0" fontId="0" fillId="0" borderId="40" xfId="0" applyBorder="1"/>
    <xf numFmtId="0" fontId="0" fillId="0" borderId="41" xfId="0" applyBorder="1"/>
    <xf numFmtId="194" fontId="0" fillId="0" borderId="32" xfId="0" applyNumberFormat="1" applyBorder="1" applyAlignment="1">
      <alignment horizontal="center"/>
    </xf>
    <xf numFmtId="193" fontId="18" fillId="0" borderId="43" xfId="0" applyNumberFormat="1" applyFont="1" applyBorder="1" applyAlignment="1">
      <alignment horizontal="center"/>
    </xf>
    <xf numFmtId="194" fontId="0" fillId="0" borderId="21" xfId="0" applyNumberFormat="1" applyBorder="1" applyAlignment="1">
      <alignment horizontal="center"/>
    </xf>
    <xf numFmtId="194" fontId="18" fillId="0" borderId="21" xfId="0" applyNumberFormat="1" applyFont="1" applyBorder="1" applyAlignment="1">
      <alignment horizontal="center"/>
    </xf>
    <xf numFmtId="194" fontId="18" fillId="0" borderId="20" xfId="0" applyNumberFormat="1" applyFont="1" applyBorder="1" applyAlignment="1">
      <alignment horizontal="center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4" fillId="0" borderId="57" xfId="5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4" fillId="0" borderId="52" xfId="5" applyFont="1" applyBorder="1" applyAlignment="1">
      <alignment horizontal="left" vertical="center"/>
    </xf>
    <xf numFmtId="0" fontId="20" fillId="0" borderId="57" xfId="5" applyFont="1" applyBorder="1" applyAlignment="1">
      <alignment horizontal="left" vertical="center" wrapText="1"/>
    </xf>
    <xf numFmtId="0" fontId="20" fillId="0" borderId="53" xfId="5" applyFont="1" applyBorder="1" applyAlignment="1">
      <alignment horizontal="center" vertical="center"/>
    </xf>
    <xf numFmtId="0" fontId="20" fillId="0" borderId="57" xfId="5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177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77" fontId="0" fillId="0" borderId="6" xfId="0" applyNumberFormat="1" applyFont="1" applyBorder="1" applyAlignment="1" applyProtection="1">
      <alignment horizontal="center" vertical="center" shrinkToFit="1"/>
      <protection locked="0"/>
    </xf>
    <xf numFmtId="0" fontId="0" fillId="0" borderId="17" xfId="0" applyFont="1" applyBorder="1" applyAlignment="1" applyProtection="1">
      <alignment vertical="center" shrinkToFit="1"/>
      <protection locked="0"/>
    </xf>
    <xf numFmtId="184" fontId="4" fillId="0" borderId="8" xfId="0" applyNumberFormat="1" applyFont="1" applyBorder="1" applyAlignment="1" applyProtection="1">
      <alignment horizontal="left"/>
      <protection locked="0"/>
    </xf>
    <xf numFmtId="0" fontId="11" fillId="0" borderId="62" xfId="5" applyBorder="1" applyAlignment="1">
      <alignment vertical="center" shrinkToFit="1"/>
    </xf>
    <xf numFmtId="0" fontId="11" fillId="0" borderId="55" xfId="5" applyBorder="1" applyAlignment="1">
      <alignment vertical="center" shrinkToFit="1"/>
    </xf>
    <xf numFmtId="0" fontId="0" fillId="0" borderId="32" xfId="0" applyBorder="1"/>
    <xf numFmtId="0" fontId="4" fillId="0" borderId="5" xfId="0" applyFont="1" applyBorder="1" applyAlignment="1" applyProtection="1">
      <alignment horizontal="left"/>
      <protection locked="0"/>
    </xf>
    <xf numFmtId="195" fontId="4" fillId="0" borderId="8" xfId="0" applyNumberFormat="1" applyFont="1" applyBorder="1" applyAlignment="1" applyProtection="1">
      <alignment horizontal="left"/>
      <protection locked="0"/>
    </xf>
    <xf numFmtId="178" fontId="4" fillId="0" borderId="9" xfId="0" applyNumberFormat="1" applyFont="1" applyBorder="1" applyProtection="1">
      <protection locked="0"/>
    </xf>
    <xf numFmtId="196" fontId="4" fillId="0" borderId="3" xfId="0" applyNumberFormat="1" applyFont="1" applyBorder="1" applyProtection="1">
      <protection locked="0"/>
    </xf>
    <xf numFmtId="0" fontId="8" fillId="0" borderId="5" xfId="0" applyFont="1" applyBorder="1" applyAlignment="1" applyProtection="1">
      <alignment horizontal="center"/>
      <protection locked="0"/>
    </xf>
    <xf numFmtId="181" fontId="4" fillId="0" borderId="3" xfId="0" applyNumberFormat="1" applyFont="1" applyBorder="1" applyProtection="1">
      <protection locked="0"/>
    </xf>
    <xf numFmtId="0" fontId="8" fillId="0" borderId="5" xfId="0" applyFont="1" applyBorder="1" applyAlignment="1" applyProtection="1">
      <alignment horizontal="left" wrapText="1"/>
      <protection locked="0"/>
    </xf>
    <xf numFmtId="0" fontId="4" fillId="0" borderId="8" xfId="0" applyFont="1" applyBorder="1" applyProtection="1">
      <protection locked="0"/>
    </xf>
    <xf numFmtId="183" fontId="4" fillId="0" borderId="9" xfId="0" applyNumberFormat="1" applyFont="1" applyBorder="1" applyProtection="1">
      <protection locked="0"/>
    </xf>
    <xf numFmtId="184" fontId="4" fillId="0" borderId="8" xfId="0" applyNumberFormat="1" applyFont="1" applyBorder="1" applyProtection="1">
      <protection locked="0"/>
    </xf>
    <xf numFmtId="191" fontId="4" fillId="0" borderId="9" xfId="0" applyNumberFormat="1" applyFont="1" applyBorder="1" applyProtection="1">
      <protection locked="0"/>
    </xf>
    <xf numFmtId="181" fontId="4" fillId="0" borderId="9" xfId="0" applyNumberFormat="1" applyFont="1" applyBorder="1" applyProtection="1">
      <protection locked="0"/>
    </xf>
    <xf numFmtId="196" fontId="4" fillId="0" borderId="3" xfId="0" applyNumberFormat="1" applyFont="1" applyBorder="1" applyAlignment="1" applyProtection="1">
      <alignment horizontal="right"/>
      <protection locked="0"/>
    </xf>
    <xf numFmtId="181" fontId="4" fillId="0" borderId="8" xfId="0" applyNumberFormat="1" applyFont="1" applyBorder="1" applyProtection="1">
      <protection locked="0"/>
    </xf>
    <xf numFmtId="181" fontId="4" fillId="0" borderId="11" xfId="0" applyNumberFormat="1" applyFont="1" applyBorder="1" applyProtection="1">
      <protection locked="0"/>
    </xf>
    <xf numFmtId="181" fontId="4" fillId="0" borderId="4" xfId="0" applyNumberFormat="1" applyFont="1" applyBorder="1" applyProtection="1">
      <protection locked="0"/>
    </xf>
    <xf numFmtId="179" fontId="4" fillId="0" borderId="0" xfId="0" applyNumberFormat="1" applyFont="1" applyAlignment="1">
      <alignment horizontal="center" vertical="center"/>
    </xf>
    <xf numFmtId="180" fontId="4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/>
      <protection locked="0"/>
    </xf>
    <xf numFmtId="198" fontId="4" fillId="0" borderId="9" xfId="0" applyNumberFormat="1" applyFont="1" applyBorder="1" applyProtection="1">
      <protection locked="0"/>
    </xf>
    <xf numFmtId="184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9" fontId="4" fillId="0" borderId="9" xfId="0" applyNumberFormat="1" applyFont="1" applyBorder="1" applyProtection="1">
      <protection locked="0"/>
    </xf>
    <xf numFmtId="180" fontId="4" fillId="0" borderId="9" xfId="0" applyNumberFormat="1" applyFont="1" applyBorder="1" applyProtection="1">
      <protection locked="0"/>
    </xf>
    <xf numFmtId="49" fontId="4" fillId="0" borderId="20" xfId="0" applyNumberFormat="1" applyFont="1" applyBorder="1" applyAlignment="1" applyProtection="1">
      <alignment horizontal="center" wrapText="1"/>
      <protection locked="0"/>
    </xf>
    <xf numFmtId="184" fontId="4" fillId="0" borderId="21" xfId="0" applyNumberFormat="1" applyFont="1" applyBorder="1" applyProtection="1">
      <protection locked="0"/>
    </xf>
    <xf numFmtId="181" fontId="4" fillId="0" borderId="23" xfId="0" applyNumberFormat="1" applyFont="1" applyBorder="1" applyProtection="1">
      <protection locked="0"/>
    </xf>
    <xf numFmtId="181" fontId="4" fillId="0" borderId="22" xfId="0" applyNumberFormat="1" applyFont="1" applyBorder="1" applyProtection="1">
      <protection locked="0"/>
    </xf>
    <xf numFmtId="180" fontId="4" fillId="0" borderId="22" xfId="0" applyNumberFormat="1" applyFont="1" applyBorder="1" applyProtection="1">
      <protection locked="0"/>
    </xf>
    <xf numFmtId="0" fontId="0" fillId="0" borderId="0" xfId="0" applyAlignment="1">
      <alignment vertical="center"/>
    </xf>
    <xf numFmtId="191" fontId="8" fillId="0" borderId="0" xfId="0" applyNumberFormat="1" applyFont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84" fontId="4" fillId="0" borderId="6" xfId="9" applyNumberFormat="1" applyFont="1" applyBorder="1" applyAlignment="1">
      <alignment horizontal="center" vertical="center"/>
    </xf>
    <xf numFmtId="183" fontId="0" fillId="0" borderId="0" xfId="0" applyNumberFormat="1" applyAlignment="1">
      <alignment vertical="center"/>
    </xf>
    <xf numFmtId="183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4" fillId="0" borderId="23" xfId="10" applyFont="1" applyBorder="1" applyAlignment="1">
      <alignment horizontal="center"/>
    </xf>
    <xf numFmtId="0" fontId="21" fillId="0" borderId="0" xfId="10" applyFont="1"/>
    <xf numFmtId="0" fontId="24" fillId="0" borderId="74" xfId="10" applyFont="1" applyBorder="1" applyAlignment="1">
      <alignment horizontal="center"/>
    </xf>
    <xf numFmtId="0" fontId="24" fillId="0" borderId="42" xfId="10" applyFont="1" applyBorder="1" applyAlignment="1">
      <alignment horizontal="center"/>
    </xf>
    <xf numFmtId="0" fontId="27" fillId="0" borderId="21" xfId="10" applyFont="1" applyBorder="1" applyAlignment="1">
      <alignment horizontal="center" vertical="center"/>
    </xf>
    <xf numFmtId="0" fontId="29" fillId="0" borderId="22" xfId="0" applyFont="1" applyBorder="1" applyAlignment="1">
      <alignment horizontal="distributed" indent="5"/>
    </xf>
    <xf numFmtId="0" fontId="23" fillId="0" borderId="23" xfId="10" applyBorder="1" applyAlignment="1">
      <alignment horizontal="center"/>
    </xf>
    <xf numFmtId="0" fontId="27" fillId="0" borderId="40" xfId="10" applyFont="1" applyBorder="1" applyAlignment="1">
      <alignment horizontal="center" vertical="center"/>
    </xf>
    <xf numFmtId="0" fontId="29" fillId="0" borderId="41" xfId="0" applyFont="1" applyBorder="1" applyAlignment="1">
      <alignment horizontal="distributed" indent="5"/>
    </xf>
    <xf numFmtId="0" fontId="23" fillId="0" borderId="42" xfId="10" applyBorder="1" applyAlignment="1">
      <alignment horizontal="right" indent="1"/>
    </xf>
    <xf numFmtId="0" fontId="24" fillId="0" borderId="98" xfId="10" applyFont="1" applyBorder="1" applyAlignment="1">
      <alignment horizontal="center"/>
    </xf>
    <xf numFmtId="0" fontId="24" fillId="0" borderId="68" xfId="10" applyFont="1" applyBorder="1" applyAlignment="1">
      <alignment horizontal="center"/>
    </xf>
    <xf numFmtId="0" fontId="24" fillId="0" borderId="94" xfId="10" applyFont="1" applyBorder="1" applyAlignment="1">
      <alignment horizontal="center"/>
    </xf>
    <xf numFmtId="0" fontId="24" fillId="0" borderId="103" xfId="10" applyFont="1" applyBorder="1" applyAlignment="1">
      <alignment horizontal="center"/>
    </xf>
    <xf numFmtId="0" fontId="24" fillId="0" borderId="0" xfId="10" applyFont="1" applyAlignment="1">
      <alignment horizontal="left"/>
    </xf>
    <xf numFmtId="0" fontId="0" fillId="0" borderId="0" xfId="0" applyAlignment="1">
      <alignment horizontal="left"/>
    </xf>
    <xf numFmtId="0" fontId="0" fillId="0" borderId="17" xfId="0" applyFont="1" applyBorder="1" applyAlignment="1" applyProtection="1">
      <alignment horizontal="center" vertical="center"/>
      <protection locked="0"/>
    </xf>
    <xf numFmtId="0" fontId="4" fillId="0" borderId="55" xfId="5" applyFont="1" applyBorder="1" applyAlignment="1">
      <alignment vertical="center"/>
    </xf>
    <xf numFmtId="191" fontId="15" fillId="0" borderId="53" xfId="5" applyNumberFormat="1" applyFont="1" applyBorder="1" applyAlignment="1">
      <alignment vertical="center"/>
    </xf>
    <xf numFmtId="0" fontId="31" fillId="0" borderId="64" xfId="5" applyFont="1" applyBorder="1" applyAlignment="1">
      <alignment horizontal="center" vertical="center"/>
    </xf>
    <xf numFmtId="181" fontId="4" fillId="0" borderId="21" xfId="0" applyNumberFormat="1" applyFont="1" applyBorder="1" applyAlignment="1" applyProtection="1">
      <protection locked="0"/>
    </xf>
    <xf numFmtId="181" fontId="4" fillId="0" borderId="40" xfId="0" applyNumberFormat="1" applyFont="1" applyBorder="1" applyAlignment="1" applyProtection="1">
      <protection locked="0"/>
    </xf>
    <xf numFmtId="0" fontId="4" fillId="0" borderId="75" xfId="0" applyFont="1" applyBorder="1" applyAlignment="1" applyProtection="1">
      <alignment horizontal="center" vertical="top"/>
      <protection locked="0"/>
    </xf>
    <xf numFmtId="181" fontId="31" fillId="0" borderId="21" xfId="0" applyNumberFormat="1" applyFont="1" applyBorder="1" applyAlignment="1" applyProtection="1">
      <protection locked="0"/>
    </xf>
    <xf numFmtId="2" fontId="4" fillId="0" borderId="8" xfId="0" applyNumberFormat="1" applyFont="1" applyBorder="1" applyProtection="1">
      <protection locked="0"/>
    </xf>
    <xf numFmtId="183" fontId="0" fillId="0" borderId="8" xfId="0" applyNumberFormat="1" applyFont="1" applyBorder="1" applyAlignment="1" applyProtection="1">
      <alignment vertical="center" shrinkToFit="1"/>
      <protection locked="0"/>
    </xf>
    <xf numFmtId="183" fontId="0" fillId="0" borderId="3" xfId="0" applyNumberFormat="1" applyFont="1" applyBorder="1" applyAlignment="1" applyProtection="1">
      <alignment horizontal="center" vertical="center" shrinkToFit="1"/>
    </xf>
    <xf numFmtId="183" fontId="0" fillId="0" borderId="3" xfId="0" applyNumberFormat="1" applyFont="1" applyBorder="1" applyAlignment="1" applyProtection="1">
      <alignment vertical="center" shrinkToFit="1"/>
      <protection locked="0"/>
    </xf>
    <xf numFmtId="0" fontId="0" fillId="0" borderId="72" xfId="0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75" xfId="0" applyFont="1" applyBorder="1" applyAlignment="1" applyProtection="1">
      <alignment horizontal="center" vertical="center"/>
      <protection locked="0"/>
    </xf>
    <xf numFmtId="181" fontId="4" fillId="0" borderId="21" xfId="0" applyNumberFormat="1" applyFont="1" applyBorder="1" applyAlignment="1" applyProtection="1">
      <alignment horizontal="center"/>
      <protection locked="0"/>
    </xf>
    <xf numFmtId="181" fontId="4" fillId="0" borderId="40" xfId="0" applyNumberFormat="1" applyFont="1" applyBorder="1" applyAlignment="1" applyProtection="1">
      <alignment horizontal="right"/>
      <protection locked="0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76" fontId="0" fillId="0" borderId="72" xfId="0" applyNumberFormat="1" applyBorder="1" applyAlignment="1">
      <alignment horizontal="center" vertical="center"/>
    </xf>
    <xf numFmtId="176" fontId="0" fillId="0" borderId="73" xfId="0" applyNumberFormat="1" applyBorder="1" applyAlignment="1">
      <alignment horizontal="center" vertical="center"/>
    </xf>
    <xf numFmtId="176" fontId="0" fillId="0" borderId="58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176" fontId="30" fillId="0" borderId="69" xfId="0" applyNumberFormat="1" applyFont="1" applyBorder="1" applyAlignment="1">
      <alignment horizontal="center" vertical="center"/>
    </xf>
    <xf numFmtId="176" fontId="30" fillId="0" borderId="70" xfId="0" applyNumberFormat="1" applyFont="1" applyBorder="1" applyAlignment="1">
      <alignment horizontal="center" vertical="center"/>
    </xf>
    <xf numFmtId="176" fontId="30" fillId="0" borderId="71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76" fontId="18" fillId="0" borderId="69" xfId="0" applyNumberFormat="1" applyFont="1" applyBorder="1" applyAlignment="1">
      <alignment horizontal="center" vertical="center"/>
    </xf>
    <xf numFmtId="176" fontId="18" fillId="0" borderId="70" xfId="0" applyNumberFormat="1" applyFont="1" applyBorder="1" applyAlignment="1">
      <alignment horizontal="center" vertical="center"/>
    </xf>
    <xf numFmtId="176" fontId="18" fillId="0" borderId="71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 shrinkToFit="1"/>
    </xf>
    <xf numFmtId="0" fontId="10" fillId="0" borderId="41" xfId="0" applyFont="1" applyBorder="1" applyAlignment="1">
      <alignment horizontal="center" vertical="center" shrinkToFit="1"/>
    </xf>
    <xf numFmtId="0" fontId="10" fillId="0" borderId="42" xfId="0" applyFont="1" applyBorder="1" applyAlignment="1">
      <alignment horizontal="center" vertical="center" shrinkToFit="1"/>
    </xf>
    <xf numFmtId="176" fontId="0" fillId="0" borderId="40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176" fontId="0" fillId="0" borderId="42" xfId="0" applyNumberForma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41" xfId="0" applyBorder="1"/>
    <xf numFmtId="193" fontId="0" fillId="0" borderId="21" xfId="0" applyNumberFormat="1" applyBorder="1" applyAlignment="1">
      <alignment horizontal="left" wrapText="1"/>
    </xf>
    <xf numFmtId="193" fontId="0" fillId="0" borderId="22" xfId="0" applyNumberFormat="1" applyBorder="1" applyAlignment="1">
      <alignment horizontal="left"/>
    </xf>
    <xf numFmtId="193" fontId="0" fillId="0" borderId="23" xfId="0" applyNumberFormat="1" applyBorder="1" applyAlignment="1">
      <alignment horizontal="left"/>
    </xf>
    <xf numFmtId="193" fontId="0" fillId="0" borderId="40" xfId="0" applyNumberFormat="1" applyBorder="1" applyAlignment="1">
      <alignment horizontal="left"/>
    </xf>
    <xf numFmtId="193" fontId="0" fillId="0" borderId="41" xfId="0" applyNumberFormat="1" applyBorder="1" applyAlignment="1">
      <alignment horizontal="left"/>
    </xf>
    <xf numFmtId="193" fontId="0" fillId="0" borderId="42" xfId="0" applyNumberForma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56" fontId="19" fillId="0" borderId="22" xfId="0" quotePrefix="1" applyNumberFormat="1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42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12" fillId="0" borderId="45" xfId="4" applyFont="1" applyBorder="1" applyAlignment="1">
      <alignment horizontal="center"/>
    </xf>
    <xf numFmtId="0" fontId="12" fillId="0" borderId="0" xfId="4" applyFont="1" applyAlignment="1">
      <alignment horizontal="center"/>
    </xf>
    <xf numFmtId="0" fontId="12" fillId="0" borderId="46" xfId="4" applyFont="1" applyBorder="1" applyAlignment="1">
      <alignment horizontal="center"/>
    </xf>
    <xf numFmtId="0" fontId="14" fillId="0" borderId="0" xfId="5" applyFont="1" applyAlignment="1">
      <alignment horizontal="center" vertical="center"/>
    </xf>
    <xf numFmtId="179" fontId="4" fillId="0" borderId="26" xfId="0" applyNumberFormat="1" applyFont="1" applyBorder="1" applyAlignment="1">
      <alignment horizontal="center" vertical="center"/>
    </xf>
    <xf numFmtId="179" fontId="4" fillId="0" borderId="27" xfId="0" applyNumberFormat="1" applyFont="1" applyBorder="1" applyAlignment="1">
      <alignment horizontal="center" vertical="center"/>
    </xf>
    <xf numFmtId="0" fontId="4" fillId="0" borderId="76" xfId="0" applyFont="1" applyBorder="1" applyAlignment="1" applyProtection="1">
      <alignment horizontal="center" wrapText="1"/>
      <protection locked="0"/>
    </xf>
    <xf numFmtId="0" fontId="4" fillId="0" borderId="86" xfId="0" applyFont="1" applyBorder="1" applyAlignment="1" applyProtection="1">
      <alignment horizontal="center" wrapText="1"/>
      <protection locked="0"/>
    </xf>
    <xf numFmtId="0" fontId="4" fillId="0" borderId="20" xfId="0" applyFont="1" applyBorder="1" applyAlignment="1" applyProtection="1">
      <alignment horizontal="center" wrapText="1"/>
      <protection locked="0"/>
    </xf>
    <xf numFmtId="0" fontId="4" fillId="0" borderId="32" xfId="0" applyFont="1" applyBorder="1" applyAlignment="1" applyProtection="1">
      <alignment horizontal="center" wrapText="1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177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176" fontId="4" fillId="0" borderId="33" xfId="0" applyNumberFormat="1" applyFont="1" applyBorder="1" applyAlignment="1" applyProtection="1">
      <alignment horizontal="center" vertical="center"/>
      <protection locked="0"/>
    </xf>
    <xf numFmtId="176" fontId="4" fillId="0" borderId="34" xfId="0" applyNumberFormat="1" applyFont="1" applyBorder="1" applyAlignment="1" applyProtection="1">
      <alignment horizontal="center" vertical="center"/>
      <protection locked="0"/>
    </xf>
    <xf numFmtId="176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77" fontId="4" fillId="0" borderId="36" xfId="0" applyNumberFormat="1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12" fillId="0" borderId="4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46" xfId="0" applyFont="1" applyBorder="1" applyAlignment="1">
      <alignment horizontal="center"/>
    </xf>
    <xf numFmtId="0" fontId="0" fillId="0" borderId="41" xfId="0" applyBorder="1" applyAlignment="1">
      <alignment horizontal="left" vertical="center"/>
    </xf>
    <xf numFmtId="0" fontId="0" fillId="0" borderId="41" xfId="0" applyBorder="1" applyAlignment="1">
      <alignment horizontal="left"/>
    </xf>
    <xf numFmtId="0" fontId="4" fillId="0" borderId="72" xfId="0" applyFont="1" applyBorder="1" applyAlignment="1">
      <alignment horizontal="left" vertical="center" wrapText="1"/>
    </xf>
    <xf numFmtId="0" fontId="4" fillId="0" borderId="73" xfId="0" applyFont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0" fontId="0" fillId="0" borderId="72" xfId="0" applyBorder="1" applyAlignment="1">
      <alignment horizontal="center"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58" xfId="0" applyBorder="1" applyAlignment="1">
      <alignment horizontal="center" vertical="center" shrinkToFit="1"/>
    </xf>
    <xf numFmtId="197" fontId="30" fillId="0" borderId="69" xfId="0" applyNumberFormat="1" applyFont="1" applyBorder="1" applyAlignment="1">
      <alignment horizontal="center" vertical="center"/>
    </xf>
    <xf numFmtId="197" fontId="30" fillId="0" borderId="70" xfId="0" applyNumberFormat="1" applyFont="1" applyBorder="1" applyAlignment="1">
      <alignment horizontal="center" vertical="center"/>
    </xf>
    <xf numFmtId="197" fontId="30" fillId="0" borderId="71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72" xfId="0" applyBorder="1" applyAlignment="1">
      <alignment horizontal="left" vertical="center" shrinkToFit="1"/>
    </xf>
    <xf numFmtId="0" fontId="0" fillId="0" borderId="73" xfId="0" applyBorder="1" applyAlignment="1">
      <alignment horizontal="left" vertical="center" shrinkToFit="1"/>
    </xf>
    <xf numFmtId="0" fontId="0" fillId="0" borderId="58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10" fillId="0" borderId="41" xfId="0" applyFont="1" applyBorder="1" applyAlignment="1">
      <alignment horizontal="left" vertical="center" shrinkToFit="1"/>
    </xf>
    <xf numFmtId="0" fontId="10" fillId="0" borderId="42" xfId="0" applyFont="1" applyBorder="1" applyAlignment="1">
      <alignment horizontal="left" vertical="center" shrinkToFit="1"/>
    </xf>
    <xf numFmtId="176" fontId="18" fillId="0" borderId="21" xfId="0" applyNumberFormat="1" applyFont="1" applyBorder="1" applyAlignment="1">
      <alignment horizontal="center" vertical="center"/>
    </xf>
    <xf numFmtId="176" fontId="18" fillId="0" borderId="22" xfId="0" applyNumberFormat="1" applyFont="1" applyBorder="1" applyAlignment="1">
      <alignment horizontal="center" vertical="center"/>
    </xf>
    <xf numFmtId="176" fontId="18" fillId="0" borderId="23" xfId="0" applyNumberFormat="1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 shrinkToFit="1"/>
    </xf>
    <xf numFmtId="0" fontId="18" fillId="0" borderId="73" xfId="0" applyFont="1" applyBorder="1" applyAlignment="1">
      <alignment horizontal="center" vertical="center" shrinkToFit="1"/>
    </xf>
    <xf numFmtId="0" fontId="18" fillId="0" borderId="58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39" xfId="0" applyFont="1" applyBorder="1" applyAlignment="1" applyProtection="1">
      <alignment horizontal="center" vertical="center"/>
    </xf>
    <xf numFmtId="0" fontId="0" fillId="0" borderId="38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  <protection locked="0"/>
    </xf>
    <xf numFmtId="0" fontId="0" fillId="0" borderId="30" xfId="0" applyFont="1" applyBorder="1" applyAlignment="1" applyProtection="1">
      <alignment vertical="center"/>
      <protection locked="0"/>
    </xf>
    <xf numFmtId="0" fontId="0" fillId="0" borderId="33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176" fontId="9" fillId="0" borderId="40" xfId="0" applyNumberFormat="1" applyFont="1" applyBorder="1" applyAlignment="1" applyProtection="1">
      <alignment horizontal="center" vertical="center"/>
      <protection locked="0"/>
    </xf>
    <xf numFmtId="176" fontId="9" fillId="0" borderId="41" xfId="0" applyNumberFormat="1" applyFont="1" applyBorder="1" applyAlignment="1" applyProtection="1">
      <alignment horizontal="center" vertical="center"/>
      <protection locked="0"/>
    </xf>
    <xf numFmtId="176" fontId="9" fillId="0" borderId="42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34" xfId="0" applyFont="1" applyBorder="1" applyAlignment="1" applyProtection="1">
      <alignment horizontal="center" vertical="center" shrinkToFit="1"/>
      <protection locked="0"/>
    </xf>
    <xf numFmtId="0" fontId="24" fillId="0" borderId="21" xfId="10" applyFont="1" applyBorder="1" applyAlignment="1">
      <alignment horizontal="left"/>
    </xf>
    <xf numFmtId="0" fontId="0" fillId="0" borderId="22" xfId="0" applyBorder="1" applyAlignment="1">
      <alignment horizontal="left"/>
    </xf>
    <xf numFmtId="0" fontId="25" fillId="0" borderId="22" xfId="1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76" fontId="24" fillId="0" borderId="22" xfId="10" applyNumberFormat="1" applyFont="1" applyBorder="1"/>
    <xf numFmtId="0" fontId="24" fillId="0" borderId="43" xfId="10" applyFont="1" applyBorder="1" applyAlignment="1">
      <alignment horizontal="left"/>
    </xf>
    <xf numFmtId="0" fontId="0" fillId="0" borderId="0" xfId="0" applyAlignment="1">
      <alignment horizontal="left"/>
    </xf>
    <xf numFmtId="176" fontId="24" fillId="0" borderId="0" xfId="10" applyNumberFormat="1" applyFont="1"/>
    <xf numFmtId="0" fontId="24" fillId="0" borderId="0" xfId="10" applyFont="1" applyAlignment="1">
      <alignment horizontal="left"/>
    </xf>
    <xf numFmtId="0" fontId="24" fillId="0" borderId="0" xfId="10" applyFont="1"/>
    <xf numFmtId="49" fontId="24" fillId="0" borderId="0" xfId="10" applyNumberFormat="1" applyFont="1" applyAlignment="1">
      <alignment horizontal="left"/>
    </xf>
    <xf numFmtId="200" fontId="24" fillId="0" borderId="0" xfId="10" applyNumberFormat="1" applyFont="1"/>
    <xf numFmtId="0" fontId="23" fillId="0" borderId="91" xfId="10" applyBorder="1" applyAlignment="1">
      <alignment horizontal="center" vertical="center"/>
    </xf>
    <xf numFmtId="0" fontId="23" fillId="0" borderId="94" xfId="10" applyBorder="1" applyAlignment="1">
      <alignment horizontal="center" vertical="center"/>
    </xf>
    <xf numFmtId="0" fontId="0" fillId="0" borderId="96" xfId="0" applyBorder="1" applyAlignment="1">
      <alignment horizontal="left"/>
    </xf>
    <xf numFmtId="49" fontId="24" fillId="0" borderId="97" xfId="10" applyNumberFormat="1" applyFont="1" applyBorder="1" applyAlignment="1">
      <alignment horizontal="left"/>
    </xf>
    <xf numFmtId="49" fontId="24" fillId="0" borderId="96" xfId="10" applyNumberFormat="1" applyFont="1" applyBorder="1" applyAlignment="1">
      <alignment horizontal="left"/>
    </xf>
    <xf numFmtId="176" fontId="24" fillId="0" borderId="97" xfId="10" applyNumberFormat="1" applyFont="1" applyBorder="1"/>
    <xf numFmtId="176" fontId="24" fillId="0" borderId="96" xfId="10" applyNumberFormat="1" applyFont="1" applyBorder="1"/>
    <xf numFmtId="0" fontId="24" fillId="0" borderId="40" xfId="10" applyFont="1" applyBorder="1" applyAlignment="1">
      <alignment horizontal="left"/>
    </xf>
    <xf numFmtId="0" fontId="24" fillId="0" borderId="41" xfId="10" applyFont="1" applyBorder="1" applyAlignment="1">
      <alignment horizontal="left"/>
    </xf>
    <xf numFmtId="0" fontId="24" fillId="0" borderId="41" xfId="10" applyFont="1" applyBorder="1"/>
    <xf numFmtId="200" fontId="24" fillId="0" borderId="41" xfId="10" applyNumberFormat="1" applyFont="1" applyBorder="1"/>
    <xf numFmtId="0" fontId="24" fillId="0" borderId="43" xfId="10" applyFont="1" applyBorder="1" applyAlignment="1">
      <alignment horizontal="left" indent="3"/>
    </xf>
    <xf numFmtId="0" fontId="0" fillId="0" borderId="0" xfId="0" applyAlignment="1">
      <alignment horizontal="left" indent="3"/>
    </xf>
    <xf numFmtId="0" fontId="0" fillId="0" borderId="96" xfId="0" applyBorder="1" applyAlignment="1">
      <alignment horizontal="left" indent="3"/>
    </xf>
    <xf numFmtId="0" fontId="24" fillId="0" borderId="97" xfId="10" applyFont="1" applyBorder="1"/>
    <xf numFmtId="0" fontId="24" fillId="0" borderId="96" xfId="10" applyFont="1" applyBorder="1"/>
    <xf numFmtId="184" fontId="24" fillId="0" borderId="97" xfId="10" applyNumberFormat="1" applyFont="1" applyBorder="1"/>
    <xf numFmtId="184" fontId="24" fillId="0" borderId="96" xfId="10" applyNumberFormat="1" applyFont="1" applyBorder="1"/>
    <xf numFmtId="0" fontId="24" fillId="0" borderId="77" xfId="10" applyFont="1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99" xfId="0" applyBorder="1" applyAlignment="1">
      <alignment horizontal="left"/>
    </xf>
    <xf numFmtId="49" fontId="24" fillId="0" borderId="100" xfId="10" applyNumberFormat="1" applyFont="1" applyBorder="1" applyAlignment="1">
      <alignment horizontal="left"/>
    </xf>
    <xf numFmtId="49" fontId="24" fillId="0" borderId="78" xfId="10" applyNumberFormat="1" applyFont="1" applyBorder="1" applyAlignment="1">
      <alignment horizontal="left"/>
    </xf>
    <xf numFmtId="49" fontId="24" fillId="0" borderId="99" xfId="10" applyNumberFormat="1" applyFont="1" applyBorder="1" applyAlignment="1">
      <alignment horizontal="left"/>
    </xf>
    <xf numFmtId="176" fontId="24" fillId="0" borderId="100" xfId="10" applyNumberFormat="1" applyFont="1" applyBorder="1"/>
    <xf numFmtId="176" fontId="24" fillId="0" borderId="99" xfId="10" applyNumberFormat="1" applyFont="1" applyBorder="1"/>
    <xf numFmtId="0" fontId="28" fillId="0" borderId="22" xfId="10" applyFont="1" applyBorder="1" applyAlignment="1">
      <alignment horizontal="distributed" vertical="center" indent="5"/>
    </xf>
    <xf numFmtId="0" fontId="0" fillId="0" borderId="22" xfId="0" applyBorder="1" applyAlignment="1">
      <alignment horizontal="distributed" indent="5"/>
    </xf>
    <xf numFmtId="0" fontId="0" fillId="0" borderId="41" xfId="0" applyBorder="1" applyAlignment="1">
      <alignment horizontal="distributed" indent="5"/>
    </xf>
    <xf numFmtId="0" fontId="23" fillId="0" borderId="21" xfId="10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23" fillId="0" borderId="20" xfId="10" applyBorder="1" applyAlignment="1">
      <alignment horizontal="center" vertical="center"/>
    </xf>
    <xf numFmtId="0" fontId="23" fillId="0" borderId="92" xfId="10" applyBorder="1" applyAlignment="1">
      <alignment horizontal="center" vertical="center"/>
    </xf>
    <xf numFmtId="0" fontId="23" fillId="0" borderId="32" xfId="10" applyBorder="1" applyAlignment="1">
      <alignment horizontal="center" vertical="center"/>
    </xf>
    <xf numFmtId="0" fontId="23" fillId="0" borderId="95" xfId="10" applyBorder="1" applyAlignment="1">
      <alignment horizontal="center" vertical="center"/>
    </xf>
    <xf numFmtId="0" fontId="24" fillId="0" borderId="100" xfId="10" applyFont="1" applyBorder="1"/>
    <xf numFmtId="0" fontId="24" fillId="0" borderId="78" xfId="10" applyFont="1" applyBorder="1"/>
    <xf numFmtId="0" fontId="24" fillId="0" borderId="99" xfId="10" applyFont="1" applyBorder="1"/>
    <xf numFmtId="0" fontId="24" fillId="0" borderId="80" xfId="10" applyFont="1" applyBorder="1" applyAlignment="1">
      <alignment horizontal="left" indent="3"/>
    </xf>
    <xf numFmtId="0" fontId="24" fillId="0" borderId="79" xfId="10" applyFont="1" applyBorder="1" applyAlignment="1">
      <alignment horizontal="left" indent="3"/>
    </xf>
    <xf numFmtId="0" fontId="24" fillId="0" borderId="101" xfId="10" applyFont="1" applyBorder="1" applyAlignment="1">
      <alignment horizontal="left" indent="3"/>
    </xf>
    <xf numFmtId="49" fontId="24" fillId="0" borderId="97" xfId="10" applyNumberFormat="1" applyFont="1" applyBorder="1"/>
    <xf numFmtId="49" fontId="24" fillId="0" borderId="0" xfId="10" applyNumberFormat="1" applyFont="1"/>
    <xf numFmtId="49" fontId="24" fillId="0" borderId="96" xfId="10" applyNumberFormat="1" applyFont="1" applyBorder="1"/>
    <xf numFmtId="0" fontId="24" fillId="0" borderId="77" xfId="10" applyFont="1" applyBorder="1" applyAlignment="1">
      <alignment horizontal="left" indent="3"/>
    </xf>
    <xf numFmtId="0" fontId="0" fillId="0" borderId="78" xfId="0" applyBorder="1" applyAlignment="1">
      <alignment horizontal="left" indent="3"/>
    </xf>
    <xf numFmtId="0" fontId="0" fillId="0" borderId="99" xfId="0" applyBorder="1" applyAlignment="1">
      <alignment horizontal="left" indent="3"/>
    </xf>
    <xf numFmtId="0" fontId="0" fillId="0" borderId="93" xfId="0" applyBorder="1" applyAlignment="1">
      <alignment horizontal="left"/>
    </xf>
    <xf numFmtId="0" fontId="24" fillId="0" borderId="102" xfId="10" applyFont="1" applyBorder="1"/>
    <xf numFmtId="0" fontId="24" fillId="0" borderId="93" xfId="10" applyFont="1" applyBorder="1"/>
    <xf numFmtId="176" fontId="24" fillId="0" borderId="102" xfId="10" applyNumberFormat="1" applyFont="1" applyBorder="1"/>
    <xf numFmtId="176" fontId="24" fillId="0" borderId="93" xfId="10" applyNumberFormat="1" applyFont="1" applyBorder="1"/>
    <xf numFmtId="184" fontId="4" fillId="0" borderId="20" xfId="9" applyNumberFormat="1" applyFont="1" applyBorder="1" applyAlignment="1" applyProtection="1">
      <alignment horizontal="right" vertical="center"/>
      <protection locked="0"/>
    </xf>
    <xf numFmtId="184" fontId="4" fillId="0" borderId="31" xfId="9" applyNumberFormat="1" applyFont="1" applyBorder="1" applyAlignment="1" applyProtection="1">
      <alignment horizontal="right" vertical="center"/>
      <protection locked="0"/>
    </xf>
    <xf numFmtId="184" fontId="4" fillId="0" borderId="32" xfId="9" applyNumberFormat="1" applyFont="1" applyBorder="1" applyAlignment="1" applyProtection="1">
      <alignment horizontal="right" vertical="center"/>
      <protection locked="0"/>
    </xf>
    <xf numFmtId="0" fontId="4" fillId="0" borderId="29" xfId="9" applyFont="1" applyBorder="1" applyAlignment="1">
      <alignment horizontal="center" vertical="center"/>
    </xf>
    <xf numFmtId="0" fontId="4" fillId="0" borderId="17" xfId="9" applyFont="1" applyBorder="1">
      <alignment vertical="center"/>
    </xf>
    <xf numFmtId="199" fontId="4" fillId="0" borderId="83" xfId="9" applyNumberFormat="1" applyFont="1" applyBorder="1" applyAlignment="1">
      <alignment horizontal="center" vertical="center"/>
    </xf>
    <xf numFmtId="199" fontId="4" fillId="0" borderId="1" xfId="9" applyNumberFormat="1" applyFont="1" applyBorder="1" applyAlignment="1">
      <alignment horizontal="center" vertical="center"/>
    </xf>
    <xf numFmtId="199" fontId="4" fillId="0" borderId="84" xfId="9" applyNumberFormat="1" applyFont="1" applyBorder="1" applyAlignment="1">
      <alignment horizontal="center" vertical="center"/>
    </xf>
    <xf numFmtId="199" fontId="4" fillId="0" borderId="40" xfId="9" applyNumberFormat="1" applyFont="1" applyBorder="1" applyAlignment="1">
      <alignment horizontal="center" vertical="center"/>
    </xf>
    <xf numFmtId="199" fontId="4" fillId="0" borderId="41" xfId="9" applyNumberFormat="1" applyFont="1" applyBorder="1" applyAlignment="1">
      <alignment horizontal="center" vertical="center"/>
    </xf>
    <xf numFmtId="199" fontId="4" fillId="0" borderId="42" xfId="9" applyNumberFormat="1" applyFont="1" applyBorder="1" applyAlignment="1">
      <alignment horizontal="center" vertical="center"/>
    </xf>
    <xf numFmtId="184" fontId="4" fillId="0" borderId="30" xfId="9" applyNumberFormat="1" applyFont="1" applyBorder="1" applyAlignment="1">
      <alignment horizontal="center" vertical="center"/>
    </xf>
    <xf numFmtId="0" fontId="4" fillId="0" borderId="30" xfId="9" applyFont="1" applyBorder="1" applyAlignment="1">
      <alignment horizontal="center" vertical="center" wrapText="1"/>
    </xf>
    <xf numFmtId="0" fontId="4" fillId="0" borderId="6" xfId="9" applyFont="1" applyBorder="1">
      <alignment vertical="center"/>
    </xf>
    <xf numFmtId="0" fontId="4" fillId="0" borderId="39" xfId="0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76" xfId="9" applyFont="1" applyBorder="1" applyAlignment="1" applyProtection="1">
      <alignment horizontal="center" vertical="center"/>
      <protection locked="0"/>
    </xf>
    <xf numFmtId="0" fontId="4" fillId="0" borderId="85" xfId="9" applyFont="1" applyBorder="1" applyAlignment="1" applyProtection="1">
      <alignment horizontal="center" vertical="center"/>
      <protection locked="0"/>
    </xf>
    <xf numFmtId="0" fontId="4" fillId="0" borderId="86" xfId="9" applyFont="1" applyBorder="1" applyAlignment="1" applyProtection="1">
      <alignment horizontal="center" vertical="center"/>
      <protection locked="0"/>
    </xf>
    <xf numFmtId="199" fontId="4" fillId="0" borderId="21" xfId="9" applyNumberFormat="1" applyFont="1" applyBorder="1" applyProtection="1">
      <alignment vertical="center"/>
      <protection locked="0"/>
    </xf>
    <xf numFmtId="199" fontId="4" fillId="0" borderId="43" xfId="9" applyNumberFormat="1" applyFont="1" applyBorder="1" applyAlignment="1" applyProtection="1">
      <alignment horizontal="left" vertical="center" indent="1"/>
      <protection locked="0"/>
    </xf>
    <xf numFmtId="199" fontId="4" fillId="0" borderId="40" xfId="9" applyNumberFormat="1" applyFont="1" applyBorder="1" applyAlignment="1" applyProtection="1">
      <alignment horizontal="left" vertical="center" indent="1"/>
      <protection locked="0"/>
    </xf>
    <xf numFmtId="0" fontId="4" fillId="0" borderId="22" xfId="9" applyFont="1" applyBorder="1" applyAlignment="1">
      <alignment horizontal="center" vertical="center"/>
    </xf>
    <xf numFmtId="0" fontId="4" fillId="0" borderId="0" xfId="9" applyFont="1" applyAlignment="1">
      <alignment horizontal="center" vertical="center"/>
    </xf>
    <xf numFmtId="0" fontId="4" fillId="0" borderId="41" xfId="9" applyFont="1" applyBorder="1" applyAlignment="1">
      <alignment horizontal="center" vertical="center"/>
    </xf>
    <xf numFmtId="182" fontId="4" fillId="0" borderId="22" xfId="9" applyNumberFormat="1" applyFont="1" applyBorder="1" applyAlignment="1" applyProtection="1">
      <alignment horizontal="right" vertical="center"/>
      <protection locked="0"/>
    </xf>
    <xf numFmtId="182" fontId="4" fillId="0" borderId="0" xfId="9" applyNumberFormat="1" applyFont="1" applyAlignment="1" applyProtection="1">
      <alignment horizontal="right" vertical="center"/>
      <protection locked="0"/>
    </xf>
    <xf numFmtId="182" fontId="4" fillId="0" borderId="41" xfId="9" applyNumberFormat="1" applyFont="1" applyBorder="1" applyAlignment="1" applyProtection="1">
      <alignment horizontal="right" vertical="center"/>
      <protection locked="0"/>
    </xf>
    <xf numFmtId="0" fontId="4" fillId="0" borderId="23" xfId="9" applyFont="1" applyBorder="1" applyAlignment="1" applyProtection="1">
      <alignment horizontal="center" vertical="center"/>
      <protection locked="0"/>
    </xf>
    <xf numFmtId="0" fontId="4" fillId="0" borderId="74" xfId="9" applyFont="1" applyBorder="1" applyAlignment="1" applyProtection="1">
      <alignment horizontal="center" vertical="center"/>
      <protection locked="0"/>
    </xf>
    <xf numFmtId="0" fontId="4" fillId="0" borderId="42" xfId="9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20" xfId="9" applyFont="1" applyBorder="1" applyAlignment="1" applyProtection="1">
      <alignment horizontal="center" vertical="center"/>
      <protection locked="0"/>
    </xf>
    <xf numFmtId="0" fontId="4" fillId="0" borderId="31" xfId="9" applyFont="1" applyBorder="1" applyAlignment="1" applyProtection="1">
      <alignment horizontal="center" vertical="center"/>
      <protection locked="0"/>
    </xf>
    <xf numFmtId="0" fontId="4" fillId="0" borderId="32" xfId="9" applyFont="1" applyBorder="1" applyAlignment="1" applyProtection="1">
      <alignment horizontal="center" vertical="center"/>
      <protection locked="0"/>
    </xf>
    <xf numFmtId="199" fontId="4" fillId="0" borderId="21" xfId="9" applyNumberFormat="1" applyFont="1" applyBorder="1" applyAlignment="1" applyProtection="1">
      <alignment horizontal="left" vertical="center" indent="1"/>
      <protection locked="0"/>
    </xf>
    <xf numFmtId="0" fontId="4" fillId="0" borderId="87" xfId="9" applyFont="1" applyBorder="1" applyAlignment="1" applyProtection="1">
      <alignment horizontal="center" vertical="center"/>
      <protection locked="0"/>
    </xf>
    <xf numFmtId="199" fontId="4" fillId="0" borderId="82" xfId="9" applyNumberFormat="1" applyFont="1" applyBorder="1" applyAlignment="1" applyProtection="1">
      <alignment horizontal="left" vertical="center" indent="1"/>
      <protection locked="0"/>
    </xf>
    <xf numFmtId="0" fontId="4" fillId="0" borderId="44" xfId="9" applyFont="1" applyBorder="1" applyAlignment="1">
      <alignment horizontal="center" vertical="center"/>
    </xf>
    <xf numFmtId="182" fontId="4" fillId="0" borderId="44" xfId="9" applyNumberFormat="1" applyFont="1" applyBorder="1" applyAlignment="1" applyProtection="1">
      <alignment horizontal="right" vertical="center"/>
      <protection locked="0"/>
    </xf>
    <xf numFmtId="0" fontId="4" fillId="0" borderId="88" xfId="9" applyFont="1" applyBorder="1" applyAlignment="1" applyProtection="1">
      <alignment horizontal="center" vertical="center"/>
      <protection locked="0"/>
    </xf>
    <xf numFmtId="0" fontId="4" fillId="0" borderId="89" xfId="0" applyFont="1" applyBorder="1" applyAlignment="1" applyProtection="1">
      <alignment horizontal="center" vertical="center"/>
      <protection locked="0"/>
    </xf>
    <xf numFmtId="184" fontId="4" fillId="0" borderId="81" xfId="9" applyNumberFormat="1" applyFont="1" applyBorder="1" applyAlignment="1" applyProtection="1">
      <alignment horizontal="right" vertical="center"/>
      <protection locked="0"/>
    </xf>
    <xf numFmtId="0" fontId="4" fillId="0" borderId="81" xfId="9" applyFont="1" applyBorder="1" applyAlignment="1" applyProtection="1">
      <alignment horizontal="center" vertical="center"/>
      <protection locked="0"/>
    </xf>
  </cellXfs>
  <cellStyles count="11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3 2" xfId="9" xr:uid="{44A26F12-6F32-4541-9BDB-EA86E16D9F8D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  <cellStyle name="標準_工事集計書(大堰)" xfId="10" xr:uid="{53BF2947-CE6C-4EA3-8CF8-8E0A201DC6A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</xdr:row>
      <xdr:rowOff>123825</xdr:rowOff>
    </xdr:from>
    <xdr:to>
      <xdr:col>4</xdr:col>
      <xdr:colOff>638175</xdr:colOff>
      <xdr:row>17</xdr:row>
      <xdr:rowOff>0</xdr:rowOff>
    </xdr:to>
    <xdr:pic>
      <xdr:nvPicPr>
        <xdr:cNvPr id="2" name="図 2">
          <a:extLst>
            <a:ext uri="{FF2B5EF4-FFF2-40B4-BE49-F238E27FC236}">
              <a16:creationId xmlns:a16="http://schemas.microsoft.com/office/drawing/2014/main" id="{D708B0A0-E43C-4D4D-8C1B-EC62CBB7C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3" t="11395" r="18542"/>
        <a:stretch>
          <a:fillRect/>
        </a:stretch>
      </xdr:blipFill>
      <xdr:spPr bwMode="auto">
        <a:xfrm>
          <a:off x="114300" y="485775"/>
          <a:ext cx="2714625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523875</xdr:colOff>
      <xdr:row>4</xdr:row>
      <xdr:rowOff>142875</xdr:rowOff>
    </xdr:from>
    <xdr:to>
      <xdr:col>9</xdr:col>
      <xdr:colOff>371475</xdr:colOff>
      <xdr:row>15</xdr:row>
      <xdr:rowOff>0</xdr:rowOff>
    </xdr:to>
    <xdr:pic>
      <xdr:nvPicPr>
        <xdr:cNvPr id="3" name="図 3">
          <a:extLst>
            <a:ext uri="{FF2B5EF4-FFF2-40B4-BE49-F238E27FC236}">
              <a16:creationId xmlns:a16="http://schemas.microsoft.com/office/drawing/2014/main" id="{86F7DDBA-2BA1-4AD0-93C2-9A6E443F6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66775"/>
          <a:ext cx="2705100" cy="184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F9E4-7FB4-4E46-82FB-E54507041AD9}">
  <dimension ref="B1:C62"/>
  <sheetViews>
    <sheetView tabSelected="1"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2:3" ht="24.95" customHeight="1"/>
    <row r="2" spans="2:3" ht="24.95" customHeight="1"/>
    <row r="3" spans="2:3" ht="24.95" customHeight="1"/>
    <row r="4" spans="2:3" ht="24.95" customHeight="1"/>
    <row r="5" spans="2:3" ht="24.95" customHeight="1"/>
    <row r="6" spans="2:3" ht="24.95" customHeight="1"/>
    <row r="7" spans="2:3" ht="24.95" customHeight="1"/>
    <row r="8" spans="2:3" ht="24.95" customHeight="1"/>
    <row r="9" spans="2:3" ht="24.95" customHeight="1"/>
    <row r="10" spans="2:3" ht="24.95" customHeight="1"/>
    <row r="11" spans="2:3" ht="24.95" customHeight="1">
      <c r="B11" s="191" t="s">
        <v>72</v>
      </c>
      <c r="C11" s="192" t="s">
        <v>73</v>
      </c>
    </row>
    <row r="12" spans="2:3" ht="24.95" customHeight="1"/>
    <row r="13" spans="2:3" ht="24.95" customHeight="1">
      <c r="C13" s="143"/>
    </row>
    <row r="14" spans="2:3" ht="24.95" customHeight="1">
      <c r="C14" s="143"/>
    </row>
    <row r="15" spans="2:3" ht="24.95" customHeight="1">
      <c r="C15" s="143"/>
    </row>
    <row r="16" spans="2:3" ht="24.95" customHeight="1">
      <c r="C16" s="143"/>
    </row>
    <row r="17" spans="3:3" ht="24.95" customHeight="1">
      <c r="C17" s="143"/>
    </row>
    <row r="18" spans="3:3" ht="24.95" customHeight="1">
      <c r="C18" s="143"/>
    </row>
    <row r="19" spans="3:3" ht="24.95" customHeight="1">
      <c r="C19" s="143"/>
    </row>
    <row r="20" spans="3:3" ht="24.95" customHeight="1">
      <c r="C20" s="143"/>
    </row>
    <row r="21" spans="3:3" ht="24.95" customHeight="1"/>
    <row r="22" spans="3:3" ht="24.95" customHeight="1"/>
    <row r="23" spans="3:3" ht="24.95" customHeight="1"/>
    <row r="24" spans="3:3" ht="24.95" customHeight="1"/>
    <row r="25" spans="3:3" ht="24.95" customHeight="1"/>
    <row r="26" spans="3:3" ht="24.95" customHeight="1"/>
    <row r="27" spans="3:3" ht="24.95" customHeight="1"/>
    <row r="28" spans="3:3" ht="24.95" customHeight="1"/>
    <row r="29" spans="3:3" ht="24.95" customHeight="1"/>
    <row r="30" spans="3:3" ht="24.95" customHeight="1"/>
    <row r="31" spans="3:3" ht="24.95" customHeight="1"/>
    <row r="32" spans="3:3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DA38-6379-4B87-A93F-2C58BC9AE518}">
  <dimension ref="A1:I55"/>
  <sheetViews>
    <sheetView tabSelected="1" zoomScaleNormal="100" workbookViewId="0">
      <selection activeCell="F18" sqref="F18:J18"/>
    </sheetView>
  </sheetViews>
  <sheetFormatPr defaultColWidth="9" defaultRowHeight="13.5"/>
  <cols>
    <col min="1" max="16384" width="9" style="87"/>
  </cols>
  <sheetData>
    <row r="1" spans="1:9">
      <c r="A1" s="84"/>
      <c r="B1" s="85"/>
      <c r="C1" s="85"/>
      <c r="D1" s="85"/>
      <c r="E1" s="85"/>
      <c r="F1" s="85"/>
      <c r="G1" s="85"/>
      <c r="H1" s="85"/>
      <c r="I1" s="86"/>
    </row>
    <row r="2" spans="1:9">
      <c r="A2" s="88"/>
      <c r="I2" s="89"/>
    </row>
    <row r="3" spans="1:9">
      <c r="A3" s="88"/>
      <c r="I3" s="89"/>
    </row>
    <row r="4" spans="1:9">
      <c r="A4" s="88"/>
      <c r="I4" s="89"/>
    </row>
    <row r="5" spans="1:9">
      <c r="A5" s="88"/>
      <c r="I5" s="89"/>
    </row>
    <row r="6" spans="1:9">
      <c r="A6" s="88"/>
      <c r="I6" s="89"/>
    </row>
    <row r="7" spans="1:9">
      <c r="A7" s="88"/>
      <c r="D7" s="90"/>
      <c r="I7" s="89"/>
    </row>
    <row r="8" spans="1:9">
      <c r="A8" s="88"/>
      <c r="I8" s="89"/>
    </row>
    <row r="9" spans="1:9">
      <c r="A9" s="88"/>
      <c r="I9" s="89"/>
    </row>
    <row r="10" spans="1:9">
      <c r="A10" s="88"/>
      <c r="I10" s="89"/>
    </row>
    <row r="11" spans="1:9">
      <c r="A11" s="88"/>
      <c r="I11" s="89"/>
    </row>
    <row r="12" spans="1:9">
      <c r="A12" s="88"/>
      <c r="I12" s="89"/>
    </row>
    <row r="13" spans="1:9">
      <c r="A13" s="88"/>
      <c r="I13" s="89"/>
    </row>
    <row r="14" spans="1:9">
      <c r="A14" s="88"/>
      <c r="I14" s="89"/>
    </row>
    <row r="15" spans="1:9">
      <c r="A15" s="88"/>
      <c r="I15" s="89"/>
    </row>
    <row r="16" spans="1:9">
      <c r="A16" s="88"/>
      <c r="I16" s="89"/>
    </row>
    <row r="17" spans="1:9">
      <c r="A17" s="88"/>
      <c r="I17" s="89"/>
    </row>
    <row r="18" spans="1:9">
      <c r="A18" s="88"/>
      <c r="I18" s="89"/>
    </row>
    <row r="19" spans="1:9">
      <c r="A19" s="88"/>
      <c r="I19" s="89"/>
    </row>
    <row r="20" spans="1:9" ht="21">
      <c r="A20" s="369" t="s">
        <v>4</v>
      </c>
      <c r="B20" s="370"/>
      <c r="C20" s="370"/>
      <c r="D20" s="370"/>
      <c r="E20" s="370"/>
      <c r="F20" s="370"/>
      <c r="G20" s="370"/>
      <c r="H20" s="370"/>
      <c r="I20" s="371"/>
    </row>
    <row r="21" spans="1:9">
      <c r="A21" s="88"/>
      <c r="I21" s="89"/>
    </row>
    <row r="22" spans="1:9">
      <c r="A22" s="88"/>
      <c r="I22" s="89"/>
    </row>
    <row r="23" spans="1:9">
      <c r="A23" s="88"/>
      <c r="I23" s="89"/>
    </row>
    <row r="24" spans="1:9">
      <c r="A24" s="88"/>
      <c r="I24" s="89"/>
    </row>
    <row r="25" spans="1:9">
      <c r="A25" s="88"/>
      <c r="I25" s="89"/>
    </row>
    <row r="26" spans="1:9">
      <c r="A26" s="88"/>
      <c r="I26" s="89"/>
    </row>
    <row r="27" spans="1:9" ht="15" customHeight="1">
      <c r="A27" s="91"/>
      <c r="B27" s="92"/>
      <c r="C27" s="92"/>
      <c r="D27" s="92"/>
      <c r="E27" s="92"/>
      <c r="F27" s="92"/>
      <c r="G27" s="92"/>
      <c r="H27" s="92"/>
      <c r="I27" s="93"/>
    </row>
    <row r="28" spans="1:9">
      <c r="A28" s="88"/>
      <c r="I28" s="89"/>
    </row>
    <row r="29" spans="1:9">
      <c r="A29" s="88"/>
      <c r="I29" s="89"/>
    </row>
    <row r="30" spans="1:9">
      <c r="A30" s="88"/>
      <c r="I30" s="89"/>
    </row>
    <row r="31" spans="1:9">
      <c r="A31" s="88"/>
      <c r="I31" s="89"/>
    </row>
    <row r="32" spans="1:9">
      <c r="A32" s="88"/>
      <c r="I32" s="89"/>
    </row>
    <row r="33" spans="1:9">
      <c r="A33" s="88"/>
      <c r="I33" s="89"/>
    </row>
    <row r="34" spans="1:9">
      <c r="A34" s="88"/>
      <c r="I34" s="89"/>
    </row>
    <row r="35" spans="1:9">
      <c r="A35" s="88"/>
      <c r="I35" s="89"/>
    </row>
    <row r="36" spans="1:9">
      <c r="A36" s="88"/>
      <c r="I36" s="89"/>
    </row>
    <row r="37" spans="1:9">
      <c r="A37" s="88"/>
      <c r="I37" s="89"/>
    </row>
    <row r="38" spans="1:9">
      <c r="A38" s="88"/>
      <c r="I38" s="89"/>
    </row>
    <row r="39" spans="1:9">
      <c r="A39" s="88"/>
      <c r="I39" s="89"/>
    </row>
    <row r="40" spans="1:9">
      <c r="A40" s="88"/>
      <c r="I40" s="89"/>
    </row>
    <row r="41" spans="1:9">
      <c r="A41" s="88"/>
      <c r="I41" s="89"/>
    </row>
    <row r="42" spans="1:9">
      <c r="A42" s="88"/>
      <c r="I42" s="89"/>
    </row>
    <row r="43" spans="1:9">
      <c r="A43" s="88"/>
      <c r="I43" s="89"/>
    </row>
    <row r="44" spans="1:9">
      <c r="A44" s="88"/>
      <c r="I44" s="89"/>
    </row>
    <row r="45" spans="1:9">
      <c r="A45" s="88"/>
      <c r="I45" s="89"/>
    </row>
    <row r="46" spans="1:9">
      <c r="A46" s="88"/>
      <c r="I46" s="89"/>
    </row>
    <row r="47" spans="1:9">
      <c r="A47" s="88"/>
      <c r="I47" s="89"/>
    </row>
    <row r="48" spans="1:9">
      <c r="A48" s="88"/>
      <c r="I48" s="89"/>
    </row>
    <row r="49" spans="1:9">
      <c r="A49" s="88"/>
      <c r="I49" s="89"/>
    </row>
    <row r="50" spans="1:9">
      <c r="A50" s="88"/>
      <c r="I50" s="89"/>
    </row>
    <row r="51" spans="1:9">
      <c r="A51" s="88"/>
      <c r="I51" s="89"/>
    </row>
    <row r="52" spans="1:9">
      <c r="A52" s="88"/>
      <c r="I52" s="89"/>
    </row>
    <row r="53" spans="1:9">
      <c r="A53" s="88"/>
      <c r="I53" s="89"/>
    </row>
    <row r="54" spans="1:9">
      <c r="A54" s="88"/>
      <c r="I54" s="89"/>
    </row>
    <row r="55" spans="1:9" ht="14.25" thickBot="1">
      <c r="A55" s="94"/>
      <c r="B55" s="95"/>
      <c r="C55" s="95"/>
      <c r="D55" s="95"/>
      <c r="E55" s="95"/>
      <c r="F55" s="95"/>
      <c r="G55" s="95"/>
      <c r="H55" s="95"/>
      <c r="I55" s="96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showGridLines="0" tabSelected="1" zoomScale="80" zoomScaleNormal="80" workbookViewId="0">
      <selection activeCell="F18" sqref="F18:J18"/>
    </sheetView>
  </sheetViews>
  <sheetFormatPr defaultColWidth="9" defaultRowHeight="20.100000000000001" customHeight="1"/>
  <cols>
    <col min="1" max="1" width="12.75" style="56" customWidth="1"/>
    <col min="2" max="2" width="19.375" style="38" customWidth="1"/>
    <col min="3" max="3" width="33.125" style="38" customWidth="1"/>
    <col min="4" max="4" width="2.75" style="38" bestFit="1" customWidth="1"/>
    <col min="5" max="5" width="7" style="57" customWidth="1"/>
    <col min="6" max="6" width="9" style="58"/>
    <col min="7" max="7" width="4.625" style="59" customWidth="1"/>
    <col min="8" max="16384" width="9" style="11"/>
  </cols>
  <sheetData>
    <row r="1" spans="1:7" s="38" customFormat="1" ht="39.950000000000003" customHeight="1">
      <c r="A1" s="33" t="s">
        <v>4</v>
      </c>
      <c r="B1" s="34"/>
      <c r="C1" s="34"/>
      <c r="D1" s="34"/>
      <c r="E1" s="35"/>
      <c r="F1" s="36"/>
      <c r="G1" s="37"/>
    </row>
    <row r="2" spans="1:7" s="38" customFormat="1" ht="24.95" customHeight="1">
      <c r="A2" s="39" t="s">
        <v>2</v>
      </c>
      <c r="B2" s="40" t="s">
        <v>1</v>
      </c>
      <c r="C2" s="300" t="s">
        <v>3</v>
      </c>
      <c r="D2" s="301"/>
      <c r="E2" s="302"/>
      <c r="F2" s="373" t="s">
        <v>0</v>
      </c>
      <c r="G2" s="374"/>
    </row>
    <row r="3" spans="1:7" s="38" customFormat="1" ht="31.5" customHeight="1">
      <c r="A3" s="60" t="s">
        <v>106</v>
      </c>
      <c r="B3" s="64"/>
      <c r="C3" s="42"/>
      <c r="D3" s="61"/>
      <c r="E3" s="62"/>
      <c r="F3" s="63"/>
      <c r="G3" s="46"/>
    </row>
    <row r="4" spans="1:7" s="38" customFormat="1" ht="21" customHeight="1">
      <c r="A4" s="375" t="s">
        <v>10</v>
      </c>
      <c r="B4" s="377" t="s">
        <v>195</v>
      </c>
      <c r="C4" s="379"/>
      <c r="D4" s="380"/>
      <c r="E4" s="381"/>
      <c r="F4" s="286"/>
      <c r="G4" s="78"/>
    </row>
    <row r="5" spans="1:7" s="38" customFormat="1" ht="21" customHeight="1">
      <c r="A5" s="376"/>
      <c r="B5" s="378"/>
      <c r="C5" s="382"/>
      <c r="D5" s="383"/>
      <c r="E5" s="384"/>
      <c r="F5" s="284">
        <f>路盤工計算書!I20</f>
        <v>67.5</v>
      </c>
      <c r="G5" s="285" t="s">
        <v>6</v>
      </c>
    </row>
    <row r="6" spans="1:7" s="38" customFormat="1" ht="21" customHeight="1">
      <c r="A6" s="375" t="s">
        <v>11</v>
      </c>
      <c r="B6" s="377" t="s">
        <v>196</v>
      </c>
      <c r="C6" s="379"/>
      <c r="D6" s="380"/>
      <c r="E6" s="381"/>
      <c r="F6" s="286"/>
      <c r="G6" s="78"/>
    </row>
    <row r="7" spans="1:7" s="38" customFormat="1" ht="21" customHeight="1">
      <c r="A7" s="376"/>
      <c r="B7" s="378"/>
      <c r="C7" s="382"/>
      <c r="D7" s="383"/>
      <c r="E7" s="384"/>
      <c r="F7" s="284">
        <f>路盤工計算書!J20</f>
        <v>67.5</v>
      </c>
      <c r="G7" s="285" t="s">
        <v>6</v>
      </c>
    </row>
    <row r="8" spans="1:7" s="38" customFormat="1" ht="21" customHeight="1">
      <c r="A8" s="375" t="s">
        <v>197</v>
      </c>
      <c r="B8" s="377" t="s">
        <v>198</v>
      </c>
      <c r="C8" s="379"/>
      <c r="D8" s="380"/>
      <c r="E8" s="381"/>
      <c r="F8" s="295"/>
      <c r="G8" s="293"/>
    </row>
    <row r="9" spans="1:7" s="38" customFormat="1" ht="21" customHeight="1">
      <c r="A9" s="376"/>
      <c r="B9" s="378"/>
      <c r="C9" s="382"/>
      <c r="D9" s="383"/>
      <c r="E9" s="384"/>
      <c r="F9" s="296">
        <f>路盤工計算書!K20</f>
        <v>67.5</v>
      </c>
      <c r="G9" s="294" t="s">
        <v>199</v>
      </c>
    </row>
    <row r="10" spans="1:7" s="38" customFormat="1" ht="20.25" customHeight="1">
      <c r="A10" s="375"/>
      <c r="B10" s="377"/>
      <c r="C10" s="379"/>
      <c r="D10" s="380"/>
      <c r="E10" s="381"/>
      <c r="F10" s="286"/>
      <c r="G10" s="78"/>
    </row>
    <row r="11" spans="1:7" s="38" customFormat="1" ht="20.25" customHeight="1">
      <c r="A11" s="376"/>
      <c r="B11" s="378"/>
      <c r="C11" s="382"/>
      <c r="D11" s="383"/>
      <c r="E11" s="384"/>
      <c r="F11" s="284"/>
      <c r="G11" s="285"/>
    </row>
    <row r="12" spans="1:7" s="38" customFormat="1" ht="20.25" customHeight="1">
      <c r="A12" s="375"/>
      <c r="B12" s="377"/>
      <c r="C12" s="379"/>
      <c r="D12" s="380"/>
      <c r="E12" s="381"/>
      <c r="F12" s="283"/>
      <c r="G12" s="78"/>
    </row>
    <row r="13" spans="1:7" ht="20.25" customHeight="1">
      <c r="A13" s="376"/>
      <c r="B13" s="378"/>
      <c r="C13" s="382"/>
      <c r="D13" s="383"/>
      <c r="E13" s="384"/>
      <c r="F13" s="284"/>
      <c r="G13" s="285"/>
    </row>
    <row r="14" spans="1:7" ht="31.5" customHeight="1">
      <c r="A14" s="41"/>
      <c r="B14" s="66"/>
      <c r="C14" s="47"/>
      <c r="D14" s="43"/>
      <c r="E14" s="44"/>
      <c r="F14" s="63"/>
      <c r="G14" s="46"/>
    </row>
    <row r="15" spans="1:7" ht="31.5" customHeight="1">
      <c r="A15" s="41"/>
      <c r="B15" s="64"/>
      <c r="C15" s="49"/>
      <c r="D15" s="68"/>
      <c r="E15" s="44"/>
      <c r="F15" s="63"/>
      <c r="G15" s="46"/>
    </row>
    <row r="16" spans="1:7" ht="31.5" customHeight="1">
      <c r="A16" s="65"/>
      <c r="B16" s="64"/>
      <c r="C16" s="47"/>
      <c r="D16" s="43"/>
      <c r="E16" s="44"/>
      <c r="F16" s="63"/>
      <c r="G16" s="46"/>
    </row>
    <row r="17" spans="1:7" ht="31.5" customHeight="1">
      <c r="A17" s="41"/>
      <c r="B17" s="64"/>
      <c r="C17" s="67"/>
      <c r="D17" s="43"/>
      <c r="E17" s="62"/>
      <c r="F17" s="63"/>
      <c r="G17" s="46"/>
    </row>
    <row r="18" spans="1:7" ht="31.5" customHeight="1">
      <c r="A18" s="41"/>
      <c r="B18" s="66"/>
      <c r="C18" s="49"/>
      <c r="D18" s="68"/>
      <c r="E18" s="44"/>
      <c r="F18" s="63"/>
      <c r="G18" s="46"/>
    </row>
    <row r="19" spans="1:7" ht="31.5" customHeight="1">
      <c r="A19" s="41"/>
      <c r="B19" s="66"/>
      <c r="C19" s="47"/>
      <c r="D19" s="43"/>
      <c r="E19" s="44"/>
      <c r="F19" s="63"/>
      <c r="G19" s="46"/>
    </row>
    <row r="20" spans="1:7" ht="31.5" customHeight="1">
      <c r="A20" s="41"/>
      <c r="B20" s="66"/>
      <c r="C20" s="47"/>
      <c r="D20" s="43"/>
      <c r="E20" s="44"/>
      <c r="F20" s="63"/>
      <c r="G20" s="46"/>
    </row>
    <row r="21" spans="1:7" ht="31.5" customHeight="1" thickBot="1">
      <c r="A21" s="53"/>
      <c r="B21" s="69"/>
      <c r="C21" s="70"/>
      <c r="D21" s="54"/>
      <c r="E21" s="55"/>
      <c r="F21" s="71"/>
      <c r="G21" s="72"/>
    </row>
  </sheetData>
  <sheetProtection formatCells="0" formatColumns="0" formatRows="0" selectLockedCells="1"/>
  <mergeCells count="17">
    <mergeCell ref="A10:A11"/>
    <mergeCell ref="A12:A13"/>
    <mergeCell ref="B10:B11"/>
    <mergeCell ref="B12:B13"/>
    <mergeCell ref="C10:E11"/>
    <mergeCell ref="C12:E13"/>
    <mergeCell ref="A8:A9"/>
    <mergeCell ref="B8:B9"/>
    <mergeCell ref="C8:E9"/>
    <mergeCell ref="F2:G2"/>
    <mergeCell ref="C2:E2"/>
    <mergeCell ref="A4:A5"/>
    <mergeCell ref="B4:B5"/>
    <mergeCell ref="A6:A7"/>
    <mergeCell ref="B6:B7"/>
    <mergeCell ref="C4:E5"/>
    <mergeCell ref="C6:E7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5"/>
  <sheetViews>
    <sheetView tabSelected="1" workbookViewId="0">
      <pane xSplit="4" ySplit="5" topLeftCell="E12" activePane="bottomRight" state="frozen"/>
      <selection activeCell="F18" sqref="F18:J18"/>
      <selection pane="topRight" activeCell="F18" sqref="F18:J18"/>
      <selection pane="bottomLeft" activeCell="F18" sqref="F18:J18"/>
      <selection pane="bottomRight" activeCell="F18" sqref="F18:J18"/>
    </sheetView>
  </sheetViews>
  <sheetFormatPr defaultColWidth="9" defaultRowHeight="20.100000000000001" customHeight="1"/>
  <cols>
    <col min="1" max="1" width="3.125" style="11" bestFit="1" customWidth="1"/>
    <col min="2" max="2" width="5.375" style="22" bestFit="1" customWidth="1"/>
    <col min="3" max="3" width="2.375" style="23" bestFit="1" customWidth="1"/>
    <col min="4" max="4" width="5.5" style="22" bestFit="1" customWidth="1"/>
    <col min="5" max="5" width="9" style="22" customWidth="1"/>
    <col min="6" max="6" width="10.625" style="24" customWidth="1"/>
    <col min="7" max="11" width="10.625" style="11" customWidth="1"/>
    <col min="12" max="16384" width="9" style="11"/>
  </cols>
  <sheetData>
    <row r="1" spans="1:11" ht="20.100000000000001" customHeight="1">
      <c r="A1" s="387" t="s">
        <v>8</v>
      </c>
      <c r="B1" s="388"/>
      <c r="C1" s="388"/>
      <c r="D1" s="388"/>
      <c r="E1" s="392" t="s">
        <v>14</v>
      </c>
      <c r="F1" s="396" t="s">
        <v>13</v>
      </c>
      <c r="G1" s="397"/>
      <c r="H1" s="398"/>
      <c r="I1" s="399" t="s">
        <v>15</v>
      </c>
      <c r="J1" s="400"/>
      <c r="K1" s="401"/>
    </row>
    <row r="2" spans="1:11" ht="20.100000000000001" customHeight="1">
      <c r="A2" s="389"/>
      <c r="B2" s="390"/>
      <c r="C2" s="390"/>
      <c r="D2" s="390"/>
      <c r="E2" s="390"/>
      <c r="F2" s="31" t="s">
        <v>10</v>
      </c>
      <c r="G2" s="31" t="s">
        <v>11</v>
      </c>
      <c r="H2" s="31" t="s">
        <v>16</v>
      </c>
      <c r="I2" s="393" t="str">
        <f>F2</f>
        <v>上層路盤工</v>
      </c>
      <c r="J2" s="393" t="str">
        <f>G2</f>
        <v>下層路盤工</v>
      </c>
      <c r="K2" s="402" t="str">
        <f>H2</f>
        <v>凍上抑制層</v>
      </c>
    </row>
    <row r="3" spans="1:11" ht="20.100000000000001" customHeight="1">
      <c r="A3" s="389"/>
      <c r="B3" s="391"/>
      <c r="C3" s="390"/>
      <c r="D3" s="390"/>
      <c r="E3" s="390"/>
      <c r="F3" s="30" t="s">
        <v>21</v>
      </c>
      <c r="G3" s="30" t="s">
        <v>12</v>
      </c>
      <c r="H3" s="30" t="s">
        <v>24</v>
      </c>
      <c r="I3" s="394"/>
      <c r="J3" s="394"/>
      <c r="K3" s="403"/>
    </row>
    <row r="4" spans="1:11" ht="20.100000000000001" customHeight="1">
      <c r="A4" s="389"/>
      <c r="B4" s="390"/>
      <c r="C4" s="390"/>
      <c r="D4" s="390"/>
      <c r="E4" s="390"/>
      <c r="F4" s="30" t="s">
        <v>22</v>
      </c>
      <c r="G4" s="30" t="s">
        <v>17</v>
      </c>
      <c r="H4" s="30"/>
      <c r="I4" s="394"/>
      <c r="J4" s="394"/>
      <c r="K4" s="403"/>
    </row>
    <row r="5" spans="1:11" ht="20.100000000000001" customHeight="1">
      <c r="A5" s="389"/>
      <c r="B5" s="390"/>
      <c r="C5" s="390"/>
      <c r="D5" s="390"/>
      <c r="E5" s="390"/>
      <c r="F5" s="80">
        <v>15</v>
      </c>
      <c r="G5" s="80">
        <v>20</v>
      </c>
      <c r="H5" s="80">
        <v>20</v>
      </c>
      <c r="I5" s="395"/>
      <c r="J5" s="395"/>
      <c r="K5" s="404"/>
    </row>
    <row r="6" spans="1:11" ht="18.75" customHeight="1">
      <c r="A6" s="32"/>
      <c r="B6" s="12"/>
      <c r="C6" s="13" t="str">
        <f>IF(D6="","","+")</f>
        <v/>
      </c>
      <c r="D6" s="14"/>
      <c r="E6" s="15" t="s">
        <v>106</v>
      </c>
      <c r="F6" s="16"/>
      <c r="G6" s="16"/>
      <c r="H6" s="16"/>
      <c r="I6" s="17"/>
      <c r="J6" s="17"/>
      <c r="K6" s="25"/>
    </row>
    <row r="7" spans="1:11" ht="20.100000000000001" customHeight="1">
      <c r="A7" s="18"/>
      <c r="B7" s="12">
        <v>0</v>
      </c>
      <c r="C7" s="13"/>
      <c r="D7" s="14">
        <v>0</v>
      </c>
      <c r="E7" s="21">
        <v>0</v>
      </c>
      <c r="F7" s="20">
        <v>0.5</v>
      </c>
      <c r="G7" s="20">
        <v>0.5</v>
      </c>
      <c r="H7" s="20">
        <v>0.5</v>
      </c>
      <c r="I7" s="21">
        <f>ROUND($E7*F7,1)</f>
        <v>0</v>
      </c>
      <c r="J7" s="21">
        <f>ROUND($E7*G7,1)</f>
        <v>0</v>
      </c>
      <c r="K7" s="26">
        <f t="shared" ref="K7" si="0">ROUND($E7*H7,1)</f>
        <v>0</v>
      </c>
    </row>
    <row r="8" spans="1:11" ht="20.100000000000001" customHeight="1">
      <c r="A8" s="18"/>
      <c r="B8" s="12">
        <v>3</v>
      </c>
      <c r="C8" s="13" t="str">
        <f t="shared" ref="C8:C34" si="1">IF(D8="","","+")</f>
        <v>+</v>
      </c>
      <c r="D8" s="14">
        <v>15</v>
      </c>
      <c r="E8" s="21">
        <f t="shared" ref="E8" si="2">ROUND((B8-B7)*20+(D8-D7),1)</f>
        <v>75</v>
      </c>
      <c r="F8" s="20">
        <v>0.5</v>
      </c>
      <c r="G8" s="20">
        <v>0.5</v>
      </c>
      <c r="H8" s="16">
        <v>0.5</v>
      </c>
      <c r="I8" s="21">
        <f>ROUND($E8*F8,1)</f>
        <v>37.5</v>
      </c>
      <c r="J8" s="21">
        <f t="shared" ref="J8:J9" si="3">ROUND($E8*G8,1)</f>
        <v>37.5</v>
      </c>
      <c r="K8" s="26">
        <f t="shared" ref="K8:K9" si="4">ROUND($E8*H8,1)</f>
        <v>37.5</v>
      </c>
    </row>
    <row r="9" spans="1:11" ht="20.100000000000001" customHeight="1">
      <c r="A9" s="18"/>
      <c r="B9" s="12"/>
      <c r="C9" s="13"/>
      <c r="D9" s="14"/>
      <c r="E9" s="21"/>
      <c r="F9" s="20"/>
      <c r="G9" s="20"/>
      <c r="H9" s="16"/>
      <c r="I9" s="21">
        <f>ROUND($E9*F9,1)</f>
        <v>0</v>
      </c>
      <c r="J9" s="21">
        <f t="shared" si="3"/>
        <v>0</v>
      </c>
      <c r="K9" s="26">
        <f t="shared" si="4"/>
        <v>0</v>
      </c>
    </row>
    <row r="10" spans="1:11" ht="20.100000000000001" customHeight="1">
      <c r="A10" s="18"/>
      <c r="B10" s="12">
        <v>0</v>
      </c>
      <c r="C10" s="13"/>
      <c r="D10" s="14">
        <v>15</v>
      </c>
      <c r="E10" s="21">
        <v>0</v>
      </c>
      <c r="F10" s="20">
        <v>0.5</v>
      </c>
      <c r="G10" s="20">
        <v>0.5</v>
      </c>
      <c r="H10" s="20">
        <v>0.5</v>
      </c>
      <c r="I10" s="21">
        <f t="shared" ref="I10:I15" si="5">ROUND($E10*F10,1)</f>
        <v>0</v>
      </c>
      <c r="J10" s="21">
        <f t="shared" ref="J10:J15" si="6">ROUND($E10*G10,1)</f>
        <v>0</v>
      </c>
      <c r="K10" s="26">
        <f t="shared" ref="K10:K15" si="7">ROUND($E10*H10,1)</f>
        <v>0</v>
      </c>
    </row>
    <row r="11" spans="1:11" ht="20.100000000000001" customHeight="1">
      <c r="A11" s="18"/>
      <c r="B11" s="12">
        <v>3</v>
      </c>
      <c r="C11" s="13" t="str">
        <f t="shared" ref="C11" si="8">IF(D11="","","+")</f>
        <v>+</v>
      </c>
      <c r="D11" s="14">
        <v>15</v>
      </c>
      <c r="E11" s="21">
        <f t="shared" ref="E11" si="9">ROUND((B11-B10)*20+(D11-D10),1)</f>
        <v>60</v>
      </c>
      <c r="F11" s="20">
        <v>0.5</v>
      </c>
      <c r="G11" s="20">
        <v>0.5</v>
      </c>
      <c r="H11" s="16">
        <v>0.5</v>
      </c>
      <c r="I11" s="21">
        <f t="shared" si="5"/>
        <v>30</v>
      </c>
      <c r="J11" s="21">
        <f t="shared" si="6"/>
        <v>30</v>
      </c>
      <c r="K11" s="26">
        <f t="shared" si="7"/>
        <v>30</v>
      </c>
    </row>
    <row r="12" spans="1:11" ht="20.100000000000001" customHeight="1">
      <c r="A12" s="18"/>
      <c r="B12" s="12"/>
      <c r="C12" s="13"/>
      <c r="D12" s="14"/>
      <c r="E12" s="21"/>
      <c r="F12" s="20"/>
      <c r="G12" s="20"/>
      <c r="H12" s="16"/>
      <c r="I12" s="21">
        <f t="shared" si="5"/>
        <v>0</v>
      </c>
      <c r="J12" s="21">
        <f t="shared" si="6"/>
        <v>0</v>
      </c>
      <c r="K12" s="26">
        <f t="shared" si="7"/>
        <v>0</v>
      </c>
    </row>
    <row r="13" spans="1:11" ht="20.100000000000001" customHeight="1">
      <c r="A13" s="18"/>
      <c r="B13" s="12"/>
      <c r="C13" s="13"/>
      <c r="D13" s="14"/>
      <c r="E13" s="21"/>
      <c r="F13" s="20"/>
      <c r="G13" s="20"/>
      <c r="H13" s="16"/>
      <c r="I13" s="21">
        <f t="shared" si="5"/>
        <v>0</v>
      </c>
      <c r="J13" s="21">
        <f t="shared" si="6"/>
        <v>0</v>
      </c>
      <c r="K13" s="26">
        <f t="shared" si="7"/>
        <v>0</v>
      </c>
    </row>
    <row r="14" spans="1:11" ht="20.100000000000001" customHeight="1">
      <c r="A14" s="18"/>
      <c r="B14" s="12"/>
      <c r="C14" s="13"/>
      <c r="D14" s="14"/>
      <c r="E14" s="21"/>
      <c r="F14" s="20"/>
      <c r="G14" s="20"/>
      <c r="H14" s="16"/>
      <c r="I14" s="21">
        <f t="shared" si="5"/>
        <v>0</v>
      </c>
      <c r="J14" s="21">
        <f t="shared" si="6"/>
        <v>0</v>
      </c>
      <c r="K14" s="26">
        <f t="shared" si="7"/>
        <v>0</v>
      </c>
    </row>
    <row r="15" spans="1:11" ht="20.100000000000001" customHeight="1">
      <c r="A15" s="18"/>
      <c r="B15" s="12"/>
      <c r="C15" s="13"/>
      <c r="D15" s="14"/>
      <c r="E15" s="21"/>
      <c r="F15" s="20"/>
      <c r="G15" s="20"/>
      <c r="H15" s="16"/>
      <c r="I15" s="21">
        <f t="shared" si="5"/>
        <v>0</v>
      </c>
      <c r="J15" s="21">
        <f t="shared" si="6"/>
        <v>0</v>
      </c>
      <c r="K15" s="26">
        <f t="shared" si="7"/>
        <v>0</v>
      </c>
    </row>
    <row r="16" spans="1:11" ht="20.100000000000001" customHeight="1">
      <c r="A16" s="18"/>
      <c r="B16" s="12"/>
      <c r="C16" s="13" t="str">
        <f t="shared" si="1"/>
        <v/>
      </c>
      <c r="D16" s="14"/>
      <c r="E16" s="19"/>
      <c r="F16" s="20"/>
      <c r="G16" s="16"/>
      <c r="H16" s="16"/>
      <c r="I16" s="21"/>
      <c r="J16" s="21"/>
      <c r="K16" s="26"/>
    </row>
    <row r="17" spans="1:11" ht="20.100000000000001" customHeight="1">
      <c r="A17" s="18"/>
      <c r="B17" s="12"/>
      <c r="C17" s="13" t="str">
        <f t="shared" si="1"/>
        <v/>
      </c>
      <c r="D17" s="14"/>
      <c r="E17" s="19"/>
      <c r="F17" s="20"/>
      <c r="G17" s="16"/>
      <c r="H17" s="16"/>
      <c r="I17" s="21"/>
      <c r="J17" s="21"/>
      <c r="K17" s="26"/>
    </row>
    <row r="18" spans="1:11" ht="20.100000000000001" customHeight="1">
      <c r="A18" s="18"/>
      <c r="B18" s="12"/>
      <c r="C18" s="13" t="str">
        <f t="shared" si="1"/>
        <v/>
      </c>
      <c r="D18" s="14"/>
      <c r="E18" s="19"/>
      <c r="F18" s="20"/>
      <c r="G18" s="16"/>
      <c r="H18" s="16"/>
      <c r="I18" s="21"/>
      <c r="J18" s="21"/>
      <c r="K18" s="26"/>
    </row>
    <row r="19" spans="1:11" ht="20.100000000000001" customHeight="1">
      <c r="A19" s="18"/>
      <c r="B19" s="12"/>
      <c r="C19" s="13" t="str">
        <f t="shared" si="1"/>
        <v/>
      </c>
      <c r="D19" s="14"/>
      <c r="E19" s="19"/>
      <c r="F19" s="20"/>
      <c r="G19" s="16"/>
      <c r="H19" s="16"/>
      <c r="I19" s="21"/>
      <c r="J19" s="21"/>
      <c r="K19" s="26"/>
    </row>
    <row r="20" spans="1:11" ht="20.100000000000001" customHeight="1" thickBot="1">
      <c r="A20" s="389" t="s">
        <v>9</v>
      </c>
      <c r="B20" s="390"/>
      <c r="C20" s="390"/>
      <c r="D20" s="390"/>
      <c r="E20" s="19">
        <f>SUM(E7:E19)</f>
        <v>135</v>
      </c>
      <c r="F20" s="17"/>
      <c r="G20" s="16"/>
      <c r="H20" s="16"/>
      <c r="I20" s="17">
        <f>SUM(I6:I19)</f>
        <v>67.5</v>
      </c>
      <c r="J20" s="17">
        <f>SUM(J6:J19)</f>
        <v>67.5</v>
      </c>
      <c r="K20" s="25">
        <f>SUM(K6:K19)</f>
        <v>67.5</v>
      </c>
    </row>
    <row r="21" spans="1:11" ht="20.100000000000001" customHeight="1">
      <c r="A21" s="387" t="s">
        <v>8</v>
      </c>
      <c r="B21" s="388"/>
      <c r="C21" s="388"/>
      <c r="D21" s="388"/>
      <c r="E21" s="392" t="s">
        <v>14</v>
      </c>
      <c r="F21" s="396" t="s">
        <v>13</v>
      </c>
      <c r="G21" s="397"/>
      <c r="H21" s="398"/>
      <c r="I21" s="399" t="s">
        <v>15</v>
      </c>
      <c r="J21" s="400"/>
      <c r="K21" s="401"/>
    </row>
    <row r="22" spans="1:11" ht="20.100000000000001" customHeight="1">
      <c r="A22" s="389"/>
      <c r="B22" s="390"/>
      <c r="C22" s="390"/>
      <c r="D22" s="390"/>
      <c r="E22" s="390"/>
      <c r="F22" s="215" t="s">
        <v>10</v>
      </c>
      <c r="G22" s="215" t="s">
        <v>11</v>
      </c>
      <c r="H22" s="215" t="s">
        <v>16</v>
      </c>
      <c r="I22" s="393" t="str">
        <f>F22</f>
        <v>上層路盤工</v>
      </c>
      <c r="J22" s="393" t="str">
        <f>G22</f>
        <v>下層路盤工</v>
      </c>
      <c r="K22" s="402" t="str">
        <f>H22</f>
        <v>凍上抑制層</v>
      </c>
    </row>
    <row r="23" spans="1:11" ht="20.100000000000001" customHeight="1">
      <c r="A23" s="389"/>
      <c r="B23" s="391"/>
      <c r="C23" s="390"/>
      <c r="D23" s="390"/>
      <c r="E23" s="390"/>
      <c r="F23" s="30" t="s">
        <v>107</v>
      </c>
      <c r="G23" s="30" t="s">
        <v>24</v>
      </c>
      <c r="H23" s="30" t="s">
        <v>24</v>
      </c>
      <c r="I23" s="394"/>
      <c r="J23" s="394"/>
      <c r="K23" s="403"/>
    </row>
    <row r="24" spans="1:11" ht="20.100000000000001" customHeight="1">
      <c r="A24" s="389"/>
      <c r="B24" s="390"/>
      <c r="C24" s="390"/>
      <c r="D24" s="390"/>
      <c r="E24" s="390"/>
      <c r="F24" s="30" t="s">
        <v>108</v>
      </c>
      <c r="G24" s="30"/>
      <c r="H24" s="30"/>
      <c r="I24" s="394"/>
      <c r="J24" s="394"/>
      <c r="K24" s="403"/>
    </row>
    <row r="25" spans="1:11" ht="20.100000000000001" customHeight="1">
      <c r="A25" s="389"/>
      <c r="B25" s="390"/>
      <c r="C25" s="390"/>
      <c r="D25" s="390"/>
      <c r="E25" s="390"/>
      <c r="F25" s="80">
        <v>10</v>
      </c>
      <c r="G25" s="80">
        <v>15</v>
      </c>
      <c r="H25" s="80"/>
      <c r="I25" s="395"/>
      <c r="J25" s="395"/>
      <c r="K25" s="404"/>
    </row>
    <row r="26" spans="1:11" ht="20.100000000000001" customHeight="1">
      <c r="A26" s="216"/>
      <c r="B26" s="12"/>
      <c r="C26" s="13"/>
      <c r="D26" s="14"/>
      <c r="E26" s="15"/>
      <c r="F26" s="16"/>
      <c r="G26" s="16"/>
      <c r="H26" s="16"/>
      <c r="I26" s="17"/>
      <c r="J26" s="17"/>
      <c r="K26" s="25"/>
    </row>
    <row r="27" spans="1:11" ht="20.100000000000001" customHeight="1">
      <c r="A27" s="18"/>
      <c r="B27" s="12"/>
      <c r="C27" s="13"/>
      <c r="D27" s="14"/>
      <c r="E27" s="21"/>
      <c r="F27" s="20"/>
      <c r="G27" s="20"/>
      <c r="H27" s="20"/>
      <c r="I27" s="21">
        <f>ROUND($E27*F27,1)</f>
        <v>0</v>
      </c>
      <c r="J27" s="21">
        <f>ROUND($E27*G27,1)</f>
        <v>0</v>
      </c>
      <c r="K27" s="26">
        <f t="shared" ref="K27:K30" si="10">ROUND($E27*H27,1)</f>
        <v>0</v>
      </c>
    </row>
    <row r="28" spans="1:11" ht="20.100000000000001" customHeight="1">
      <c r="A28" s="18"/>
      <c r="B28" s="12"/>
      <c r="C28" s="13"/>
      <c r="D28" s="14"/>
      <c r="E28" s="21"/>
      <c r="F28" s="20"/>
      <c r="G28" s="20"/>
      <c r="H28" s="16"/>
      <c r="I28" s="21">
        <f>ROUND($E28*F28,1)</f>
        <v>0</v>
      </c>
      <c r="J28" s="21">
        <f t="shared" ref="J28:J30" si="11">ROUND($E28*G28,1)</f>
        <v>0</v>
      </c>
      <c r="K28" s="26">
        <f t="shared" si="10"/>
        <v>0</v>
      </c>
    </row>
    <row r="29" spans="1:11" ht="20.100000000000001" customHeight="1">
      <c r="A29" s="18"/>
      <c r="B29" s="12"/>
      <c r="C29" s="13"/>
      <c r="D29" s="14"/>
      <c r="E29" s="21"/>
      <c r="F29" s="20"/>
      <c r="G29" s="20"/>
      <c r="H29" s="16"/>
      <c r="I29" s="21">
        <f>ROUND($E29*F29,1)</f>
        <v>0</v>
      </c>
      <c r="J29" s="21">
        <f t="shared" si="11"/>
        <v>0</v>
      </c>
      <c r="K29" s="26">
        <f t="shared" si="10"/>
        <v>0</v>
      </c>
    </row>
    <row r="30" spans="1:11" ht="20.100000000000001" customHeight="1">
      <c r="A30" s="18"/>
      <c r="B30" s="12"/>
      <c r="C30" s="13"/>
      <c r="D30" s="14"/>
      <c r="E30" s="21"/>
      <c r="F30" s="20"/>
      <c r="G30" s="20"/>
      <c r="H30" s="16"/>
      <c r="I30" s="21">
        <f t="shared" ref="I30" si="12">ROUND($E30*F30,1)</f>
        <v>0</v>
      </c>
      <c r="J30" s="21">
        <f t="shared" si="11"/>
        <v>0</v>
      </c>
      <c r="K30" s="26">
        <f t="shared" si="10"/>
        <v>0</v>
      </c>
    </row>
    <row r="31" spans="1:11" ht="20.100000000000001" customHeight="1">
      <c r="A31" s="18"/>
      <c r="B31" s="12"/>
      <c r="C31" s="13" t="str">
        <f t="shared" si="1"/>
        <v/>
      </c>
      <c r="D31" s="14"/>
      <c r="E31" s="15"/>
      <c r="F31" s="17"/>
      <c r="G31" s="16"/>
      <c r="H31" s="16"/>
      <c r="I31" s="17"/>
      <c r="J31" s="17"/>
      <c r="K31" s="25"/>
    </row>
    <row r="32" spans="1:11" ht="20.100000000000001" customHeight="1">
      <c r="A32" s="18"/>
      <c r="B32" s="12"/>
      <c r="C32" s="13" t="str">
        <f t="shared" si="1"/>
        <v/>
      </c>
      <c r="D32" s="14"/>
      <c r="E32" s="15"/>
      <c r="F32" s="17"/>
      <c r="G32" s="16"/>
      <c r="H32" s="16"/>
      <c r="I32" s="17"/>
      <c r="J32" s="17"/>
      <c r="K32" s="25"/>
    </row>
    <row r="33" spans="1:11" ht="20.100000000000001" customHeight="1">
      <c r="A33" s="18"/>
      <c r="B33" s="12"/>
      <c r="C33" s="13" t="str">
        <f t="shared" si="1"/>
        <v/>
      </c>
      <c r="D33" s="14"/>
      <c r="E33" s="15"/>
      <c r="F33" s="17"/>
      <c r="G33" s="16"/>
      <c r="H33" s="16"/>
      <c r="I33" s="17"/>
      <c r="J33" s="17"/>
      <c r="K33" s="25"/>
    </row>
    <row r="34" spans="1:11" ht="20.100000000000001" customHeight="1">
      <c r="A34" s="18"/>
      <c r="B34" s="12"/>
      <c r="C34" s="13" t="str">
        <f t="shared" si="1"/>
        <v/>
      </c>
      <c r="D34" s="14"/>
      <c r="E34" s="15"/>
      <c r="F34" s="17"/>
      <c r="G34" s="16"/>
      <c r="H34" s="16"/>
      <c r="I34" s="17"/>
      <c r="J34" s="17"/>
      <c r="K34" s="25"/>
    </row>
    <row r="35" spans="1:11" ht="20.100000000000001" customHeight="1" thickBot="1">
      <c r="A35" s="385" t="s">
        <v>9</v>
      </c>
      <c r="B35" s="386"/>
      <c r="C35" s="386"/>
      <c r="D35" s="386"/>
      <c r="E35" s="19">
        <f>SUM(E22:E34)</f>
        <v>0</v>
      </c>
      <c r="F35" s="17"/>
      <c r="G35" s="16"/>
      <c r="H35" s="16"/>
      <c r="I35" s="17">
        <f>SUM(I21:I34)</f>
        <v>0</v>
      </c>
      <c r="J35" s="17">
        <f>SUM(J21:J34)</f>
        <v>0</v>
      </c>
      <c r="K35" s="25">
        <f>SUM(K21:K34)</f>
        <v>0</v>
      </c>
    </row>
  </sheetData>
  <sheetProtection formatCells="0" formatColumns="0" formatRows="0" selectLockedCells="1"/>
  <mergeCells count="16">
    <mergeCell ref="A35:D35"/>
    <mergeCell ref="A1:D5"/>
    <mergeCell ref="E1:E5"/>
    <mergeCell ref="I2:I5"/>
    <mergeCell ref="A21:D25"/>
    <mergeCell ref="E21:E25"/>
    <mergeCell ref="F21:H21"/>
    <mergeCell ref="I21:K21"/>
    <mergeCell ref="I22:I25"/>
    <mergeCell ref="J22:J25"/>
    <mergeCell ref="K22:K25"/>
    <mergeCell ref="J2:J5"/>
    <mergeCell ref="F1:H1"/>
    <mergeCell ref="I1:K1"/>
    <mergeCell ref="K2:K5"/>
    <mergeCell ref="A20:D20"/>
  </mergeCells>
  <phoneticPr fontId="3"/>
  <pageMargins left="0.9" right="0.2" top="0.75" bottom="0.75" header="0.3" footer="0.3"/>
  <pageSetup paperSize="9" orientation="portrait" r:id="rId1"/>
  <headerFooter>
    <oddHeader>&amp;C&amp;14&amp;A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tabSelected="1"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138"/>
      <c r="B1" s="139"/>
      <c r="C1" s="139"/>
      <c r="D1" s="140"/>
    </row>
    <row r="2" spans="1:4" ht="24.95" customHeight="1">
      <c r="A2" s="141"/>
      <c r="D2" s="142"/>
    </row>
    <row r="3" spans="1:4" ht="24.95" customHeight="1">
      <c r="A3" s="141"/>
      <c r="D3" s="142"/>
    </row>
    <row r="4" spans="1:4" ht="24.95" customHeight="1">
      <c r="A4" s="141"/>
      <c r="D4" s="142"/>
    </row>
    <row r="5" spans="1:4" ht="24.95" customHeight="1">
      <c r="A5" s="141"/>
      <c r="D5" s="142"/>
    </row>
    <row r="6" spans="1:4" ht="24.95" customHeight="1">
      <c r="A6" s="141"/>
      <c r="D6" s="142"/>
    </row>
    <row r="7" spans="1:4" ht="24.95" customHeight="1">
      <c r="A7" s="141"/>
      <c r="D7" s="142"/>
    </row>
    <row r="8" spans="1:4" ht="24.95" customHeight="1">
      <c r="A8" s="141"/>
      <c r="D8" s="142"/>
    </row>
    <row r="9" spans="1:4" ht="24.95" customHeight="1">
      <c r="A9" s="141"/>
      <c r="D9" s="142"/>
    </row>
    <row r="10" spans="1:4" ht="24.95" customHeight="1">
      <c r="A10" s="141"/>
      <c r="D10" s="142"/>
    </row>
    <row r="11" spans="1:4" ht="24.95" customHeight="1">
      <c r="A11" s="405" t="s">
        <v>50</v>
      </c>
      <c r="B11" s="406"/>
      <c r="C11" s="406"/>
      <c r="D11" s="407"/>
    </row>
    <row r="12" spans="1:4" ht="24.95" customHeight="1">
      <c r="A12" s="141"/>
      <c r="D12" s="142"/>
    </row>
    <row r="13" spans="1:4" ht="24.95" customHeight="1">
      <c r="A13" s="141"/>
      <c r="C13" s="143"/>
      <c r="D13" s="142"/>
    </row>
    <row r="14" spans="1:4" ht="24.95" customHeight="1">
      <c r="A14" s="141"/>
      <c r="C14" s="143"/>
      <c r="D14" s="142"/>
    </row>
    <row r="15" spans="1:4" ht="24.95" customHeight="1">
      <c r="A15" s="141"/>
      <c r="C15" s="143"/>
      <c r="D15" s="142"/>
    </row>
    <row r="16" spans="1:4" ht="24.95" customHeight="1">
      <c r="A16" s="141"/>
      <c r="C16" s="143"/>
      <c r="D16" s="142"/>
    </row>
    <row r="17" spans="1:4" ht="24.95" customHeight="1">
      <c r="A17" s="141"/>
      <c r="C17" s="143"/>
      <c r="D17" s="142"/>
    </row>
    <row r="18" spans="1:4" ht="24.95" customHeight="1">
      <c r="A18" s="141"/>
      <c r="C18" s="143"/>
      <c r="D18" s="142"/>
    </row>
    <row r="19" spans="1:4" ht="24.95" customHeight="1">
      <c r="A19" s="141"/>
      <c r="C19" s="143"/>
      <c r="D19" s="142"/>
    </row>
    <row r="20" spans="1:4" ht="24.95" customHeight="1">
      <c r="A20" s="141"/>
      <c r="C20" s="143"/>
      <c r="D20" s="142"/>
    </row>
    <row r="21" spans="1:4" ht="24.95" customHeight="1">
      <c r="A21" s="141"/>
      <c r="D21" s="142"/>
    </row>
    <row r="22" spans="1:4" ht="24.95" customHeight="1">
      <c r="A22" s="141"/>
      <c r="D22" s="142"/>
    </row>
    <row r="23" spans="1:4" ht="24.95" customHeight="1">
      <c r="A23" s="141"/>
      <c r="D23" s="142"/>
    </row>
    <row r="24" spans="1:4" ht="24.95" customHeight="1">
      <c r="A24" s="141"/>
      <c r="D24" s="142"/>
    </row>
    <row r="25" spans="1:4" ht="24.95" customHeight="1">
      <c r="A25" s="141"/>
      <c r="D25" s="142"/>
    </row>
    <row r="26" spans="1:4" ht="24.95" customHeight="1">
      <c r="A26" s="141"/>
      <c r="D26" s="142"/>
    </row>
    <row r="27" spans="1:4" ht="24.95" customHeight="1">
      <c r="A27" s="141"/>
      <c r="D27" s="142"/>
    </row>
    <row r="28" spans="1:4" ht="24.95" customHeight="1">
      <c r="A28" s="141"/>
      <c r="D28" s="142"/>
    </row>
    <row r="29" spans="1:4" ht="24.95" customHeight="1">
      <c r="A29" s="141"/>
      <c r="D29" s="142"/>
    </row>
    <row r="30" spans="1:4" ht="24.95" customHeight="1" thickBot="1">
      <c r="A30" s="144"/>
      <c r="B30" s="145"/>
      <c r="C30" s="145"/>
      <c r="D30" s="146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tabSelected="1" zoomScaleNormal="100" workbookViewId="0">
      <selection activeCell="F18" sqref="F18:J18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336" t="s">
        <v>51</v>
      </c>
      <c r="I2" s="336"/>
      <c r="J2" s="336"/>
      <c r="K2" s="336"/>
      <c r="L2" s="336"/>
      <c r="M2" s="336"/>
      <c r="N2" s="336"/>
      <c r="O2" s="336"/>
      <c r="R2" s="160"/>
    </row>
    <row r="3" spans="1:21" ht="18" customHeight="1">
      <c r="A3" s="408" t="s">
        <v>52</v>
      </c>
      <c r="B3" s="408"/>
      <c r="C3" s="408"/>
      <c r="D3" s="409"/>
      <c r="E3" s="409"/>
    </row>
    <row r="4" spans="1:21" ht="24.95" customHeight="1">
      <c r="A4" s="297" t="s">
        <v>53</v>
      </c>
      <c r="B4" s="298"/>
      <c r="C4" s="299"/>
      <c r="D4" s="297" t="s">
        <v>54</v>
      </c>
      <c r="E4" s="298"/>
      <c r="F4" s="298"/>
      <c r="G4" s="299"/>
      <c r="H4" s="297" t="s">
        <v>1</v>
      </c>
      <c r="I4" s="298"/>
      <c r="J4" s="298"/>
      <c r="K4" s="298"/>
      <c r="L4" s="299"/>
      <c r="M4" s="297" t="s">
        <v>42</v>
      </c>
      <c r="N4" s="298"/>
      <c r="O4" s="299"/>
      <c r="P4" s="297" t="s">
        <v>43</v>
      </c>
      <c r="Q4" s="298"/>
      <c r="R4" s="297" t="s">
        <v>44</v>
      </c>
      <c r="S4" s="298"/>
      <c r="T4" s="298"/>
      <c r="U4" s="299"/>
    </row>
    <row r="5" spans="1:21" ht="24.95" customHeight="1">
      <c r="A5" s="297" t="s">
        <v>55</v>
      </c>
      <c r="B5" s="298"/>
      <c r="C5" s="299"/>
      <c r="D5" s="297"/>
      <c r="E5" s="298"/>
      <c r="F5" s="298"/>
      <c r="G5" s="299"/>
      <c r="H5" s="297"/>
      <c r="I5" s="298"/>
      <c r="J5" s="298"/>
      <c r="K5" s="298"/>
      <c r="L5" s="299"/>
      <c r="M5" s="297"/>
      <c r="N5" s="298"/>
      <c r="O5" s="299"/>
      <c r="P5" s="297"/>
      <c r="Q5" s="298"/>
      <c r="R5" s="297"/>
      <c r="S5" s="298"/>
      <c r="T5" s="298"/>
      <c r="U5" s="299"/>
    </row>
    <row r="6" spans="1:21" ht="24.95" customHeight="1">
      <c r="A6" s="152"/>
      <c r="B6" s="153"/>
      <c r="C6" s="154"/>
      <c r="D6" s="152"/>
      <c r="E6" s="153"/>
      <c r="F6" s="153"/>
      <c r="G6" s="154"/>
      <c r="H6" s="152"/>
      <c r="I6" s="153"/>
      <c r="J6" s="153"/>
      <c r="K6" s="153"/>
      <c r="L6" s="154"/>
      <c r="M6" s="416"/>
      <c r="N6" s="417"/>
      <c r="O6" s="418"/>
      <c r="P6" s="152"/>
      <c r="Q6" s="153"/>
      <c r="R6" s="419"/>
      <c r="S6" s="420"/>
      <c r="T6" s="420"/>
      <c r="U6" s="421"/>
    </row>
    <row r="7" spans="1:21" ht="24.95" customHeight="1">
      <c r="A7" s="306" t="s">
        <v>109</v>
      </c>
      <c r="B7" s="307"/>
      <c r="C7" s="308"/>
      <c r="D7" s="306" t="s">
        <v>57</v>
      </c>
      <c r="E7" s="307"/>
      <c r="F7" s="307"/>
      <c r="G7" s="308"/>
      <c r="H7" s="413" t="s">
        <v>156</v>
      </c>
      <c r="I7" s="414"/>
      <c r="J7" s="414"/>
      <c r="K7" s="414"/>
      <c r="L7" s="415"/>
      <c r="M7" s="309">
        <f>舗装面積計算書!F58</f>
        <v>1833</v>
      </c>
      <c r="N7" s="310"/>
      <c r="O7" s="311"/>
      <c r="P7" s="306" t="s">
        <v>56</v>
      </c>
      <c r="Q7" s="308"/>
      <c r="R7" s="410"/>
      <c r="S7" s="411"/>
      <c r="T7" s="411"/>
      <c r="U7" s="412"/>
    </row>
    <row r="8" spans="1:21" ht="24.95" customHeight="1">
      <c r="A8" s="152"/>
      <c r="B8" s="153"/>
      <c r="C8" s="154"/>
      <c r="D8" s="211"/>
      <c r="E8" s="213"/>
      <c r="F8" s="213"/>
      <c r="G8" s="212"/>
      <c r="H8" s="211"/>
      <c r="I8" s="213"/>
      <c r="J8" s="213"/>
      <c r="K8" s="213"/>
      <c r="L8" s="212"/>
      <c r="M8" s="327"/>
      <c r="N8" s="328"/>
      <c r="O8" s="329"/>
      <c r="P8" s="211"/>
      <c r="Q8" s="213"/>
      <c r="R8" s="419"/>
      <c r="S8" s="420"/>
      <c r="T8" s="420"/>
      <c r="U8" s="421"/>
    </row>
    <row r="9" spans="1:21" ht="24.95" customHeight="1">
      <c r="A9" s="306"/>
      <c r="B9" s="307"/>
      <c r="C9" s="308"/>
      <c r="D9" s="306" t="s">
        <v>178</v>
      </c>
      <c r="E9" s="307"/>
      <c r="F9" s="307"/>
      <c r="G9" s="308"/>
      <c r="H9" s="422" t="s">
        <v>179</v>
      </c>
      <c r="I9" s="423"/>
      <c r="J9" s="423"/>
      <c r="K9" s="423"/>
      <c r="L9" s="424"/>
      <c r="M9" s="309">
        <f>M7</f>
        <v>1833</v>
      </c>
      <c r="N9" s="310"/>
      <c r="O9" s="311"/>
      <c r="P9" s="306" t="s">
        <v>56</v>
      </c>
      <c r="Q9" s="308"/>
      <c r="R9" s="306" t="s">
        <v>188</v>
      </c>
      <c r="S9" s="307"/>
      <c r="T9" s="307"/>
      <c r="U9" s="308"/>
    </row>
    <row r="10" spans="1:21" ht="24.95" customHeight="1">
      <c r="A10" s="159"/>
      <c r="B10" s="156"/>
      <c r="C10" s="157"/>
      <c r="D10" s="159"/>
      <c r="E10" s="156"/>
      <c r="F10" s="156"/>
      <c r="G10" s="157"/>
      <c r="H10" s="158"/>
      <c r="I10" s="161"/>
      <c r="J10" s="161"/>
      <c r="K10" s="161"/>
      <c r="L10" s="162"/>
      <c r="M10" s="327"/>
      <c r="N10" s="328"/>
      <c r="O10" s="329"/>
      <c r="P10" s="159"/>
      <c r="Q10" s="156"/>
      <c r="R10" s="159"/>
      <c r="S10" s="156"/>
      <c r="T10" s="156"/>
      <c r="U10" s="157"/>
    </row>
    <row r="11" spans="1:21" ht="24.95" customHeight="1">
      <c r="A11" s="324"/>
      <c r="B11" s="325"/>
      <c r="C11" s="326"/>
      <c r="D11" s="324" t="s">
        <v>177</v>
      </c>
      <c r="E11" s="325"/>
      <c r="F11" s="325"/>
      <c r="G11" s="326"/>
      <c r="H11" s="425" t="s">
        <v>180</v>
      </c>
      <c r="I11" s="426"/>
      <c r="J11" s="426"/>
      <c r="K11" s="426"/>
      <c r="L11" s="427"/>
      <c r="M11" s="333">
        <f>M9-路盤工調書!F7</f>
        <v>1765.5</v>
      </c>
      <c r="N11" s="334"/>
      <c r="O11" s="335"/>
      <c r="P11" s="306" t="s">
        <v>56</v>
      </c>
      <c r="Q11" s="308"/>
      <c r="R11" s="324"/>
      <c r="S11" s="325"/>
      <c r="T11" s="325"/>
      <c r="U11" s="326"/>
    </row>
    <row r="12" spans="1:21" ht="24.95" customHeight="1">
      <c r="A12" s="152"/>
      <c r="B12" s="153"/>
      <c r="C12" s="154"/>
      <c r="D12" s="152"/>
      <c r="E12" s="153"/>
      <c r="F12" s="153"/>
      <c r="G12" s="154"/>
      <c r="H12" s="155"/>
      <c r="I12" s="163"/>
      <c r="J12" s="163"/>
      <c r="K12" s="163"/>
      <c r="L12" s="164"/>
      <c r="M12" s="428"/>
      <c r="N12" s="429"/>
      <c r="O12" s="430"/>
      <c r="P12" s="152"/>
      <c r="Q12" s="153"/>
      <c r="R12" s="152"/>
      <c r="S12" s="153"/>
      <c r="T12" s="153"/>
      <c r="U12" s="154"/>
    </row>
    <row r="13" spans="1:21" ht="24.95" customHeight="1">
      <c r="A13" s="306"/>
      <c r="B13" s="307"/>
      <c r="C13" s="308"/>
      <c r="D13" s="306"/>
      <c r="E13" s="307"/>
      <c r="F13" s="307"/>
      <c r="G13" s="308"/>
      <c r="H13" s="306"/>
      <c r="I13" s="307"/>
      <c r="J13" s="307"/>
      <c r="K13" s="307"/>
      <c r="L13" s="308"/>
      <c r="M13" s="309"/>
      <c r="N13" s="310"/>
      <c r="O13" s="311"/>
      <c r="P13" s="306"/>
      <c r="Q13" s="307"/>
      <c r="R13" s="306"/>
      <c r="S13" s="307"/>
      <c r="T13" s="307"/>
      <c r="U13" s="308"/>
    </row>
    <row r="14" spans="1:21" ht="24.95" customHeight="1">
      <c r="A14" s="159"/>
      <c r="B14" s="156"/>
      <c r="C14" s="157"/>
      <c r="D14" s="159"/>
      <c r="E14" s="156"/>
      <c r="F14" s="156"/>
      <c r="G14" s="157"/>
      <c r="H14" s="159"/>
      <c r="I14" s="156"/>
      <c r="J14" s="156"/>
      <c r="K14" s="156"/>
      <c r="L14" s="157"/>
      <c r="M14" s="327"/>
      <c r="N14" s="328"/>
      <c r="O14" s="329"/>
      <c r="P14" s="159"/>
      <c r="Q14" s="156"/>
      <c r="R14" s="159"/>
      <c r="S14" s="156"/>
      <c r="T14" s="156"/>
      <c r="U14" s="157"/>
    </row>
    <row r="15" spans="1:21" ht="24.95" customHeight="1">
      <c r="A15" s="324"/>
      <c r="B15" s="325"/>
      <c r="C15" s="326"/>
      <c r="D15" s="324"/>
      <c r="E15" s="325"/>
      <c r="F15" s="325"/>
      <c r="G15" s="326"/>
      <c r="H15" s="324"/>
      <c r="I15" s="325"/>
      <c r="J15" s="325"/>
      <c r="K15" s="325"/>
      <c r="L15" s="326"/>
      <c r="M15" s="333"/>
      <c r="N15" s="334"/>
      <c r="O15" s="335"/>
      <c r="P15" s="324"/>
      <c r="Q15" s="325"/>
      <c r="R15" s="324"/>
      <c r="S15" s="325"/>
      <c r="T15" s="325"/>
      <c r="U15" s="326"/>
    </row>
    <row r="16" spans="1:21" ht="24.95" customHeight="1">
      <c r="A16" s="159"/>
      <c r="B16" s="156"/>
      <c r="C16" s="157"/>
      <c r="D16" s="159"/>
      <c r="E16" s="156"/>
      <c r="F16" s="156"/>
      <c r="G16" s="157"/>
      <c r="H16" s="159"/>
      <c r="I16" s="156"/>
      <c r="J16" s="156"/>
      <c r="K16" s="156"/>
      <c r="L16" s="157"/>
      <c r="M16" s="327"/>
      <c r="N16" s="328"/>
      <c r="O16" s="329"/>
      <c r="P16" s="431"/>
      <c r="Q16" s="432"/>
      <c r="R16" s="159"/>
      <c r="S16" s="156"/>
      <c r="T16" s="156"/>
      <c r="U16" s="157"/>
    </row>
    <row r="17" spans="1:21" ht="24.95" customHeight="1">
      <c r="A17" s="433"/>
      <c r="B17" s="434"/>
      <c r="C17" s="435"/>
      <c r="D17" s="433"/>
      <c r="E17" s="434"/>
      <c r="F17" s="434"/>
      <c r="G17" s="435"/>
      <c r="H17" s="436"/>
      <c r="I17" s="437"/>
      <c r="J17" s="437"/>
      <c r="K17" s="437"/>
      <c r="L17" s="438"/>
      <c r="M17" s="333"/>
      <c r="N17" s="334"/>
      <c r="O17" s="335"/>
      <c r="P17" s="324"/>
      <c r="Q17" s="325"/>
      <c r="R17" s="324"/>
      <c r="S17" s="325"/>
      <c r="T17" s="325"/>
      <c r="U17" s="326"/>
    </row>
    <row r="18" spans="1:21" ht="24.95" customHeight="1">
      <c r="A18" s="159"/>
      <c r="B18" s="156"/>
      <c r="C18" s="157"/>
      <c r="D18" s="159"/>
      <c r="E18" s="156"/>
      <c r="F18" s="156"/>
      <c r="G18" s="157"/>
      <c r="H18" s="159"/>
      <c r="I18" s="156"/>
      <c r="J18" s="156"/>
      <c r="K18" s="156"/>
      <c r="L18" s="157"/>
      <c r="M18" s="327"/>
      <c r="N18" s="328"/>
      <c r="O18" s="329"/>
      <c r="P18" s="431"/>
      <c r="Q18" s="432"/>
      <c r="R18" s="159"/>
      <c r="S18" s="156"/>
      <c r="T18" s="156"/>
      <c r="U18" s="157"/>
    </row>
    <row r="19" spans="1:21" ht="24.95" customHeight="1">
      <c r="A19" s="324"/>
      <c r="B19" s="325"/>
      <c r="C19" s="326"/>
      <c r="D19" s="433"/>
      <c r="E19" s="434"/>
      <c r="F19" s="434"/>
      <c r="G19" s="435"/>
      <c r="H19" s="324"/>
      <c r="I19" s="325"/>
      <c r="J19" s="325"/>
      <c r="K19" s="325"/>
      <c r="L19" s="326"/>
      <c r="M19" s="333"/>
      <c r="N19" s="334"/>
      <c r="O19" s="335"/>
      <c r="P19" s="324"/>
      <c r="Q19" s="325"/>
      <c r="R19" s="324"/>
      <c r="S19" s="325"/>
      <c r="T19" s="325"/>
      <c r="U19" s="326"/>
    </row>
    <row r="20" spans="1:21" ht="18" customHeight="1"/>
    <row r="21" spans="1:21" ht="18" customHeight="1"/>
    <row r="22" spans="1:21" ht="18" customHeight="1"/>
  </sheetData>
  <mergeCells count="67">
    <mergeCell ref="R8:U8"/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  <mergeCell ref="M16:O16"/>
    <mergeCell ref="P16:Q16"/>
    <mergeCell ref="A17:C17"/>
    <mergeCell ref="D17:G17"/>
    <mergeCell ref="H17:L17"/>
    <mergeCell ref="M17:O17"/>
    <mergeCell ref="P17:Q17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2:O12"/>
    <mergeCell ref="A13:C13"/>
    <mergeCell ref="D13:G13"/>
    <mergeCell ref="H13:L13"/>
    <mergeCell ref="M13:O13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8:O8"/>
    <mergeCell ref="A9:C9"/>
    <mergeCell ref="D9:G9"/>
    <mergeCell ref="H9:L9"/>
    <mergeCell ref="M9:O9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M6:O6"/>
    <mergeCell ref="R6:U6"/>
    <mergeCell ref="H2:O2"/>
    <mergeCell ref="A3:E3"/>
    <mergeCell ref="A4:C4"/>
    <mergeCell ref="D4:G4"/>
    <mergeCell ref="H4:L4"/>
    <mergeCell ref="M4:O4"/>
  </mergeCells>
  <phoneticPr fontId="3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L58"/>
  <sheetViews>
    <sheetView tabSelected="1" zoomScale="85" zoomScaleNormal="85" workbookViewId="0">
      <selection activeCell="F18" sqref="F18:J18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3.5" customHeight="1">
      <c r="A1" s="406" t="s">
        <v>58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</row>
    <row r="2" spans="1:11" ht="13.5" customHeight="1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</row>
    <row r="3" spans="1:11">
      <c r="A3" s="363" t="s">
        <v>59</v>
      </c>
      <c r="B3" s="364"/>
      <c r="C3" s="363" t="s">
        <v>60</v>
      </c>
      <c r="D3" s="344" t="s">
        <v>61</v>
      </c>
      <c r="E3" s="345"/>
      <c r="F3" s="345"/>
      <c r="G3" s="346"/>
      <c r="H3" s="363" t="s">
        <v>62</v>
      </c>
      <c r="I3" s="368"/>
      <c r="J3" s="368"/>
      <c r="K3" s="364"/>
    </row>
    <row r="4" spans="1:11">
      <c r="A4" s="324"/>
      <c r="B4" s="326"/>
      <c r="C4" s="324"/>
      <c r="D4" s="165" t="s">
        <v>63</v>
      </c>
      <c r="E4" s="165" t="s">
        <v>64</v>
      </c>
      <c r="F4" s="165" t="s">
        <v>98</v>
      </c>
      <c r="G4" s="206" t="s">
        <v>97</v>
      </c>
      <c r="H4" s="324"/>
      <c r="I4" s="325"/>
      <c r="J4" s="325"/>
      <c r="K4" s="326"/>
    </row>
    <row r="5" spans="1:11" ht="15" customHeight="1">
      <c r="A5" s="166" t="s">
        <v>66</v>
      </c>
      <c r="B5" s="167" t="s">
        <v>89</v>
      </c>
      <c r="C5" s="168"/>
      <c r="D5" s="169"/>
      <c r="E5" s="170"/>
      <c r="F5" s="168"/>
      <c r="G5" s="168"/>
      <c r="H5" s="350"/>
      <c r="I5" s="351"/>
      <c r="J5" s="351"/>
      <c r="K5" s="352"/>
    </row>
    <row r="6" spans="1:11" ht="15" customHeight="1">
      <c r="A6" s="171" t="s">
        <v>67</v>
      </c>
      <c r="B6" s="172" t="s">
        <v>153</v>
      </c>
      <c r="C6" s="173"/>
      <c r="D6" s="174">
        <v>6.5</v>
      </c>
      <c r="E6" s="175"/>
      <c r="F6" s="173"/>
      <c r="G6" s="173"/>
      <c r="H6" s="353"/>
      <c r="I6" s="354"/>
      <c r="J6" s="354"/>
      <c r="K6" s="355"/>
    </row>
    <row r="7" spans="1:11" ht="15" customHeight="1">
      <c r="A7" s="166" t="s">
        <v>66</v>
      </c>
      <c r="B7" s="167"/>
      <c r="C7" s="176"/>
      <c r="D7" s="169"/>
      <c r="E7" s="177"/>
      <c r="F7" s="176"/>
      <c r="G7" s="176"/>
      <c r="H7" s="344"/>
      <c r="I7" s="345"/>
      <c r="J7" s="345"/>
      <c r="K7" s="346"/>
    </row>
    <row r="8" spans="1:11" ht="15" customHeight="1">
      <c r="A8" s="171" t="s">
        <v>67</v>
      </c>
      <c r="B8" s="172" t="s">
        <v>210</v>
      </c>
      <c r="C8" s="173">
        <v>210</v>
      </c>
      <c r="D8" s="174">
        <v>6.5</v>
      </c>
      <c r="E8" s="175">
        <f>(D6+D8)/2</f>
        <v>6.5</v>
      </c>
      <c r="F8" s="173">
        <f>C8*E8</f>
        <v>1365</v>
      </c>
      <c r="G8" s="173"/>
      <c r="H8" s="347"/>
      <c r="I8" s="348"/>
      <c r="J8" s="348"/>
      <c r="K8" s="349"/>
    </row>
    <row r="9" spans="1:11" ht="15" customHeight="1">
      <c r="A9" s="166" t="s">
        <v>66</v>
      </c>
      <c r="B9" s="167"/>
      <c r="C9" s="176"/>
      <c r="D9" s="169"/>
      <c r="E9" s="177"/>
      <c r="F9" s="176"/>
      <c r="G9" s="176"/>
      <c r="H9" s="344"/>
      <c r="I9" s="345"/>
      <c r="J9" s="345"/>
      <c r="K9" s="346"/>
    </row>
    <row r="10" spans="1:11" ht="15" customHeight="1">
      <c r="A10" s="171" t="s">
        <v>67</v>
      </c>
      <c r="B10" s="172" t="s">
        <v>211</v>
      </c>
      <c r="C10" s="173">
        <v>72</v>
      </c>
      <c r="D10" s="174">
        <v>6.5</v>
      </c>
      <c r="E10" s="175">
        <f>(D8+D10)/2</f>
        <v>6.5</v>
      </c>
      <c r="F10" s="173">
        <f>C10*E10</f>
        <v>468</v>
      </c>
      <c r="G10" s="173"/>
      <c r="H10" s="347"/>
      <c r="I10" s="348"/>
      <c r="J10" s="348"/>
      <c r="K10" s="349"/>
    </row>
    <row r="11" spans="1:11" ht="15" customHeight="1">
      <c r="A11" s="166" t="s">
        <v>66</v>
      </c>
      <c r="B11" s="167"/>
      <c r="C11" s="200"/>
      <c r="D11" s="169"/>
      <c r="E11" s="177"/>
      <c r="F11" s="179"/>
      <c r="G11" s="176"/>
      <c r="H11" s="344"/>
      <c r="I11" s="345"/>
      <c r="J11" s="345"/>
      <c r="K11" s="346"/>
    </row>
    <row r="12" spans="1:11" ht="15" customHeight="1">
      <c r="A12" s="171" t="s">
        <v>67</v>
      </c>
      <c r="B12" s="172"/>
      <c r="C12" s="173"/>
      <c r="D12" s="174"/>
      <c r="E12" s="175"/>
      <c r="F12" s="173"/>
      <c r="G12" s="173"/>
      <c r="H12" s="347"/>
      <c r="I12" s="348"/>
      <c r="J12" s="348"/>
      <c r="K12" s="349"/>
    </row>
    <row r="13" spans="1:11" ht="15" customHeight="1">
      <c r="A13" s="166" t="s">
        <v>66</v>
      </c>
      <c r="B13" s="167"/>
      <c r="C13" s="176"/>
      <c r="D13" s="169"/>
      <c r="E13" s="177"/>
      <c r="F13" s="176"/>
      <c r="G13" s="176"/>
      <c r="H13" s="344"/>
      <c r="I13" s="345"/>
      <c r="J13" s="345"/>
      <c r="K13" s="346"/>
    </row>
    <row r="14" spans="1:11" ht="15" customHeight="1">
      <c r="A14" s="171" t="s">
        <v>67</v>
      </c>
      <c r="B14" s="172"/>
      <c r="C14" s="173"/>
      <c r="D14" s="174"/>
      <c r="E14" s="175"/>
      <c r="F14" s="173"/>
      <c r="G14" s="173"/>
      <c r="H14" s="347"/>
      <c r="I14" s="348"/>
      <c r="J14" s="348"/>
      <c r="K14" s="349"/>
    </row>
    <row r="15" spans="1:11" ht="15" customHeight="1">
      <c r="A15" s="166" t="s">
        <v>66</v>
      </c>
      <c r="B15" s="167"/>
      <c r="C15" s="176"/>
      <c r="D15" s="169"/>
      <c r="E15" s="177"/>
      <c r="F15" s="176"/>
      <c r="G15" s="176"/>
      <c r="H15" s="344"/>
      <c r="I15" s="345"/>
      <c r="J15" s="345"/>
      <c r="K15" s="346"/>
    </row>
    <row r="16" spans="1:11" ht="15" customHeight="1">
      <c r="A16" s="171" t="s">
        <v>67</v>
      </c>
      <c r="B16" s="172"/>
      <c r="C16" s="173"/>
      <c r="D16" s="174"/>
      <c r="E16" s="175"/>
      <c r="F16" s="173"/>
      <c r="G16" s="173"/>
      <c r="H16" s="347"/>
      <c r="I16" s="348"/>
      <c r="J16" s="348"/>
      <c r="K16" s="349"/>
    </row>
    <row r="17" spans="1:11" ht="15" customHeight="1">
      <c r="A17" s="166" t="s">
        <v>66</v>
      </c>
      <c r="B17" s="167"/>
      <c r="C17" s="176"/>
      <c r="D17" s="169"/>
      <c r="E17" s="177"/>
      <c r="F17" s="176"/>
      <c r="G17" s="176"/>
      <c r="H17" s="344"/>
      <c r="I17" s="345"/>
      <c r="J17" s="345"/>
      <c r="K17" s="346"/>
    </row>
    <row r="18" spans="1:11" ht="15" customHeight="1">
      <c r="A18" s="171" t="s">
        <v>67</v>
      </c>
      <c r="B18" s="172"/>
      <c r="C18" s="173"/>
      <c r="D18" s="174"/>
      <c r="E18" s="175"/>
      <c r="F18" s="173"/>
      <c r="G18" s="173"/>
      <c r="H18" s="347"/>
      <c r="I18" s="348"/>
      <c r="J18" s="348"/>
      <c r="K18" s="349"/>
    </row>
    <row r="19" spans="1:11" ht="15" customHeight="1">
      <c r="A19" s="166" t="s">
        <v>66</v>
      </c>
      <c r="B19" s="167"/>
      <c r="C19" s="168"/>
      <c r="D19" s="179"/>
      <c r="E19" s="170"/>
      <c r="F19" s="168"/>
      <c r="G19" s="176"/>
      <c r="H19" s="344"/>
      <c r="I19" s="345"/>
      <c r="J19" s="345"/>
      <c r="K19" s="346"/>
    </row>
    <row r="20" spans="1:11" ht="15" customHeight="1">
      <c r="A20" s="171" t="s">
        <v>67</v>
      </c>
      <c r="B20" s="172"/>
      <c r="C20" s="173"/>
      <c r="D20" s="174"/>
      <c r="E20" s="175"/>
      <c r="F20" s="173"/>
      <c r="G20" s="173"/>
      <c r="H20" s="347"/>
      <c r="I20" s="348"/>
      <c r="J20" s="348"/>
      <c r="K20" s="349"/>
    </row>
    <row r="21" spans="1:11" ht="15" customHeight="1">
      <c r="A21" s="166" t="s">
        <v>66</v>
      </c>
      <c r="B21" s="167"/>
      <c r="C21" s="176"/>
      <c r="D21" s="179"/>
      <c r="E21" s="170"/>
      <c r="F21" s="168"/>
      <c r="G21" s="176"/>
      <c r="H21" s="350"/>
      <c r="I21" s="351"/>
      <c r="J21" s="351"/>
      <c r="K21" s="352"/>
    </row>
    <row r="22" spans="1:11" ht="15" customHeight="1">
      <c r="A22" s="171" t="s">
        <v>67</v>
      </c>
      <c r="B22" s="172"/>
      <c r="C22" s="173"/>
      <c r="D22" s="174"/>
      <c r="E22" s="175"/>
      <c r="F22" s="173"/>
      <c r="G22" s="173"/>
      <c r="H22" s="353"/>
      <c r="I22" s="354"/>
      <c r="J22" s="354"/>
      <c r="K22" s="355"/>
    </row>
    <row r="23" spans="1:11" ht="15" customHeight="1">
      <c r="A23" s="166" t="s">
        <v>66</v>
      </c>
      <c r="B23" s="167"/>
      <c r="C23" s="176"/>
      <c r="D23" s="179"/>
      <c r="E23" s="170"/>
      <c r="F23" s="168"/>
      <c r="G23" s="176"/>
      <c r="H23" s="344"/>
      <c r="I23" s="345"/>
      <c r="J23" s="345"/>
      <c r="K23" s="346"/>
    </row>
    <row r="24" spans="1:11" ht="15" customHeight="1">
      <c r="A24" s="171" t="s">
        <v>67</v>
      </c>
      <c r="B24" s="172"/>
      <c r="C24" s="173"/>
      <c r="D24" s="174"/>
      <c r="E24" s="175"/>
      <c r="F24" s="173"/>
      <c r="G24" s="173"/>
      <c r="H24" s="347"/>
      <c r="I24" s="348"/>
      <c r="J24" s="348"/>
      <c r="K24" s="349"/>
    </row>
    <row r="25" spans="1:11" ht="15" customHeight="1">
      <c r="A25" s="166" t="s">
        <v>66</v>
      </c>
      <c r="B25" s="167"/>
      <c r="C25" s="176"/>
      <c r="D25" s="179"/>
      <c r="E25" s="170"/>
      <c r="F25" s="168"/>
      <c r="G25" s="176"/>
      <c r="H25" s="344"/>
      <c r="I25" s="345"/>
      <c r="J25" s="345"/>
      <c r="K25" s="346"/>
    </row>
    <row r="26" spans="1:11" ht="15" customHeight="1">
      <c r="A26" s="171" t="s">
        <v>67</v>
      </c>
      <c r="B26" s="172"/>
      <c r="C26" s="173"/>
      <c r="D26" s="174"/>
      <c r="E26" s="175"/>
      <c r="F26" s="173"/>
      <c r="G26" s="173"/>
      <c r="H26" s="347"/>
      <c r="I26" s="348"/>
      <c r="J26" s="348"/>
      <c r="K26" s="349"/>
    </row>
    <row r="27" spans="1:11" ht="15" customHeight="1">
      <c r="A27" s="166" t="s">
        <v>66</v>
      </c>
      <c r="B27" s="167"/>
      <c r="C27" s="176"/>
      <c r="D27" s="179"/>
      <c r="E27" s="170"/>
      <c r="F27" s="168"/>
      <c r="G27" s="176"/>
      <c r="H27" s="344"/>
      <c r="I27" s="345"/>
      <c r="J27" s="345"/>
      <c r="K27" s="346"/>
    </row>
    <row r="28" spans="1:11" ht="15" customHeight="1">
      <c r="A28" s="171" t="s">
        <v>67</v>
      </c>
      <c r="B28" s="172"/>
      <c r="C28" s="173"/>
      <c r="D28" s="174"/>
      <c r="E28" s="175"/>
      <c r="F28" s="173"/>
      <c r="G28" s="173"/>
      <c r="H28" s="347"/>
      <c r="I28" s="348"/>
      <c r="J28" s="348"/>
      <c r="K28" s="349"/>
    </row>
    <row r="29" spans="1:11" ht="15" customHeight="1">
      <c r="A29" s="166" t="s">
        <v>66</v>
      </c>
      <c r="B29" s="167"/>
      <c r="C29" s="176"/>
      <c r="D29" s="179"/>
      <c r="E29" s="170"/>
      <c r="F29" s="168"/>
      <c r="G29" s="176"/>
      <c r="H29" s="344"/>
      <c r="I29" s="345"/>
      <c r="J29" s="345"/>
      <c r="K29" s="346"/>
    </row>
    <row r="30" spans="1:11" ht="15" customHeight="1">
      <c r="A30" s="171" t="s">
        <v>67</v>
      </c>
      <c r="B30" s="172"/>
      <c r="C30" s="173"/>
      <c r="D30" s="174"/>
      <c r="E30" s="175"/>
      <c r="F30" s="173"/>
      <c r="G30" s="173"/>
      <c r="H30" s="347"/>
      <c r="I30" s="348"/>
      <c r="J30" s="348"/>
      <c r="K30" s="349"/>
    </row>
    <row r="31" spans="1:11" ht="15" customHeight="1">
      <c r="A31" s="166" t="s">
        <v>66</v>
      </c>
      <c r="B31" s="167"/>
      <c r="C31" s="176"/>
      <c r="D31" s="169"/>
      <c r="E31" s="177"/>
      <c r="F31" s="176"/>
      <c r="G31" s="176"/>
      <c r="H31" s="344"/>
      <c r="I31" s="345"/>
      <c r="J31" s="345"/>
      <c r="K31" s="346"/>
    </row>
    <row r="32" spans="1:11" ht="15" customHeight="1">
      <c r="A32" s="171" t="s">
        <v>67</v>
      </c>
      <c r="B32" s="172"/>
      <c r="C32" s="173"/>
      <c r="D32" s="174"/>
      <c r="E32" s="175"/>
      <c r="F32" s="173"/>
      <c r="G32" s="173"/>
      <c r="H32" s="347"/>
      <c r="I32" s="348"/>
      <c r="J32" s="348"/>
      <c r="K32" s="349"/>
    </row>
    <row r="33" spans="1:12" ht="15" customHeight="1">
      <c r="A33" s="166" t="s">
        <v>66</v>
      </c>
      <c r="B33" s="167"/>
      <c r="C33" s="176"/>
      <c r="D33" s="169"/>
      <c r="E33" s="177"/>
      <c r="F33" s="176"/>
      <c r="G33" s="176"/>
      <c r="H33" s="344"/>
      <c r="I33" s="345"/>
      <c r="J33" s="345"/>
      <c r="K33" s="346"/>
    </row>
    <row r="34" spans="1:12" ht="15" customHeight="1">
      <c r="A34" s="171" t="s">
        <v>67</v>
      </c>
      <c r="B34" s="172"/>
      <c r="C34" s="173"/>
      <c r="D34" s="174"/>
      <c r="E34" s="175"/>
      <c r="F34" s="173"/>
      <c r="G34" s="173"/>
      <c r="H34" s="347"/>
      <c r="I34" s="348"/>
      <c r="J34" s="348"/>
      <c r="K34" s="349"/>
    </row>
    <row r="35" spans="1:12" ht="15" customHeight="1">
      <c r="A35" s="166" t="s">
        <v>66</v>
      </c>
      <c r="B35" s="167"/>
      <c r="C35" s="176"/>
      <c r="D35" s="169"/>
      <c r="E35" s="177"/>
      <c r="F35" s="176"/>
      <c r="G35" s="176"/>
      <c r="H35" s="344"/>
      <c r="I35" s="345"/>
      <c r="J35" s="345"/>
      <c r="K35" s="346"/>
    </row>
    <row r="36" spans="1:12" ht="15" customHeight="1">
      <c r="A36" s="171" t="s">
        <v>67</v>
      </c>
      <c r="B36" s="172"/>
      <c r="C36" s="173"/>
      <c r="D36" s="174"/>
      <c r="E36" s="175"/>
      <c r="F36" s="173"/>
      <c r="G36" s="173"/>
      <c r="H36" s="347"/>
      <c r="I36" s="348"/>
      <c r="J36" s="348"/>
      <c r="K36" s="349"/>
    </row>
    <row r="37" spans="1:12" ht="15" customHeight="1">
      <c r="A37" s="166" t="s">
        <v>66</v>
      </c>
      <c r="B37" s="167"/>
      <c r="C37" s="176"/>
      <c r="D37" s="169"/>
      <c r="E37" s="177"/>
      <c r="F37" s="176"/>
      <c r="G37" s="176"/>
      <c r="H37" s="344"/>
      <c r="I37" s="345"/>
      <c r="J37" s="345"/>
      <c r="K37" s="346"/>
    </row>
    <row r="38" spans="1:12" ht="15" customHeight="1">
      <c r="A38" s="171" t="s">
        <v>67</v>
      </c>
      <c r="B38" s="172"/>
      <c r="C38" s="173"/>
      <c r="D38" s="174"/>
      <c r="E38" s="175"/>
      <c r="F38" s="173"/>
      <c r="G38" s="173"/>
      <c r="H38" s="347"/>
      <c r="I38" s="348"/>
      <c r="J38" s="348"/>
      <c r="K38" s="349"/>
    </row>
    <row r="39" spans="1:12" ht="15" customHeight="1">
      <c r="A39" s="166" t="s">
        <v>66</v>
      </c>
      <c r="B39" s="167"/>
      <c r="C39" s="176"/>
      <c r="D39" s="169"/>
      <c r="E39" s="177"/>
      <c r="F39" s="176"/>
      <c r="G39" s="176"/>
      <c r="H39" s="344"/>
      <c r="I39" s="345"/>
      <c r="J39" s="345"/>
      <c r="K39" s="346"/>
    </row>
    <row r="40" spans="1:12" ht="15" customHeight="1">
      <c r="A40" s="171" t="s">
        <v>67</v>
      </c>
      <c r="B40" s="172"/>
      <c r="C40" s="173"/>
      <c r="D40" s="174"/>
      <c r="E40" s="175"/>
      <c r="F40" s="173"/>
      <c r="G40" s="173"/>
      <c r="H40" s="347"/>
      <c r="I40" s="348"/>
      <c r="J40" s="348"/>
      <c r="K40" s="349"/>
    </row>
    <row r="41" spans="1:12" ht="15" customHeight="1">
      <c r="A41" s="166" t="s">
        <v>66</v>
      </c>
      <c r="B41" s="167"/>
      <c r="C41" s="176"/>
      <c r="D41" s="169"/>
      <c r="E41" s="177"/>
      <c r="F41" s="176"/>
      <c r="G41" s="176"/>
      <c r="H41" s="344"/>
      <c r="I41" s="345"/>
      <c r="J41" s="345"/>
      <c r="K41" s="346"/>
    </row>
    <row r="42" spans="1:12" ht="15" customHeight="1">
      <c r="A42" s="171" t="s">
        <v>67</v>
      </c>
      <c r="B42" s="172"/>
      <c r="C42" s="173"/>
      <c r="D42" s="174"/>
      <c r="E42" s="175"/>
      <c r="F42" s="222"/>
      <c r="G42" s="173"/>
      <c r="H42" s="347"/>
      <c r="I42" s="348"/>
      <c r="J42" s="348"/>
      <c r="K42" s="349"/>
    </row>
    <row r="43" spans="1:12" ht="15" customHeight="1">
      <c r="A43" s="166" t="s">
        <v>66</v>
      </c>
      <c r="B43" s="167"/>
      <c r="C43" s="176"/>
      <c r="D43" s="169"/>
      <c r="E43" s="177"/>
      <c r="F43" s="176"/>
      <c r="G43" s="176"/>
      <c r="H43" s="344"/>
      <c r="I43" s="345"/>
      <c r="J43" s="345"/>
      <c r="K43" s="346"/>
    </row>
    <row r="44" spans="1:12" ht="15" customHeight="1">
      <c r="A44" s="171" t="s">
        <v>67</v>
      </c>
      <c r="B44" s="172"/>
      <c r="C44" s="173"/>
      <c r="D44" s="174"/>
      <c r="E44" s="175"/>
      <c r="F44" s="222"/>
      <c r="G44" s="173"/>
      <c r="H44" s="347"/>
      <c r="I44" s="348"/>
      <c r="J44" s="348"/>
      <c r="K44" s="349"/>
    </row>
    <row r="45" spans="1:12" ht="13.5" hidden="1" customHeight="1">
      <c r="A45" s="166" t="s">
        <v>66</v>
      </c>
      <c r="B45" s="167"/>
      <c r="C45" s="176"/>
      <c r="D45" s="169"/>
      <c r="E45" s="177"/>
      <c r="F45" s="176"/>
      <c r="G45" s="176"/>
      <c r="H45" s="344"/>
      <c r="I45" s="345"/>
      <c r="J45" s="345"/>
      <c r="K45" s="346"/>
    </row>
    <row r="46" spans="1:12" ht="13.5" hidden="1" customHeight="1">
      <c r="A46" s="171" t="s">
        <v>67</v>
      </c>
      <c r="B46" s="172" t="s">
        <v>68</v>
      </c>
      <c r="C46" s="173"/>
      <c r="D46" s="174"/>
      <c r="E46" s="175">
        <f>(D44+D46)/2</f>
        <v>0</v>
      </c>
      <c r="F46" s="173">
        <f>C46*E46</f>
        <v>0</v>
      </c>
      <c r="G46" s="173"/>
      <c r="H46" s="347"/>
      <c r="I46" s="348"/>
      <c r="J46" s="348"/>
      <c r="K46" s="349"/>
      <c r="L46">
        <v>6.8</v>
      </c>
    </row>
    <row r="47" spans="1:12" ht="13.5" hidden="1" customHeight="1">
      <c r="A47" s="166" t="s">
        <v>66</v>
      </c>
      <c r="B47" s="178"/>
      <c r="C47" s="176"/>
      <c r="D47" s="169"/>
      <c r="E47" s="177"/>
      <c r="F47" s="176"/>
      <c r="G47" s="176"/>
      <c r="H47" s="344"/>
      <c r="I47" s="345"/>
      <c r="J47" s="345"/>
      <c r="K47" s="346"/>
    </row>
    <row r="48" spans="1:12" ht="13.5" hidden="1" customHeight="1">
      <c r="A48" s="171" t="s">
        <v>67</v>
      </c>
      <c r="B48" s="172" t="s">
        <v>69</v>
      </c>
      <c r="C48" s="173"/>
      <c r="D48" s="174"/>
      <c r="E48" s="175">
        <f>(D46+D48)/2</f>
        <v>0</v>
      </c>
      <c r="F48" s="173">
        <f>C48*E48</f>
        <v>0</v>
      </c>
      <c r="G48" s="173"/>
      <c r="H48" s="347"/>
      <c r="I48" s="348"/>
      <c r="J48" s="348"/>
      <c r="K48" s="349"/>
      <c r="L48">
        <v>6.7</v>
      </c>
    </row>
    <row r="49" spans="1:12" ht="13.5" hidden="1" customHeight="1">
      <c r="A49" s="166" t="s">
        <v>66</v>
      </c>
      <c r="B49" s="167"/>
      <c r="C49" s="176"/>
      <c r="D49" s="169"/>
      <c r="E49" s="177"/>
      <c r="F49" s="176"/>
      <c r="G49" s="176"/>
      <c r="H49" s="344"/>
      <c r="I49" s="345"/>
      <c r="J49" s="345"/>
      <c r="K49" s="346"/>
    </row>
    <row r="50" spans="1:12" ht="13.5" hidden="1" customHeight="1">
      <c r="A50" s="171" t="s">
        <v>67</v>
      </c>
      <c r="B50" s="172" t="s">
        <v>70</v>
      </c>
      <c r="C50" s="173"/>
      <c r="D50" s="174"/>
      <c r="E50" s="175">
        <f>(D48+D50)/2</f>
        <v>0</v>
      </c>
      <c r="F50" s="173">
        <f>C50*E50</f>
        <v>0</v>
      </c>
      <c r="G50" s="173"/>
      <c r="H50" s="347"/>
      <c r="I50" s="348"/>
      <c r="J50" s="348"/>
      <c r="K50" s="349"/>
      <c r="L50">
        <v>6.6</v>
      </c>
    </row>
    <row r="51" spans="1:12" ht="15" hidden="1" customHeight="1">
      <c r="A51" s="166" t="s">
        <v>66</v>
      </c>
      <c r="B51" s="167"/>
      <c r="C51" s="176"/>
      <c r="D51" s="169"/>
      <c r="E51" s="177"/>
      <c r="F51" s="176"/>
      <c r="G51" s="176"/>
      <c r="H51" s="344"/>
      <c r="I51" s="345"/>
      <c r="J51" s="345"/>
      <c r="K51" s="346"/>
    </row>
    <row r="52" spans="1:12" ht="15" hidden="1" customHeight="1">
      <c r="A52" s="171" t="s">
        <v>67</v>
      </c>
      <c r="B52" s="172"/>
      <c r="C52" s="173"/>
      <c r="D52" s="174"/>
      <c r="E52" s="175"/>
      <c r="F52" s="173"/>
      <c r="G52" s="173"/>
      <c r="H52" s="347"/>
      <c r="I52" s="348"/>
      <c r="J52" s="348"/>
      <c r="K52" s="349"/>
    </row>
    <row r="53" spans="1:12" ht="15" hidden="1" customHeight="1">
      <c r="A53" s="166" t="s">
        <v>66</v>
      </c>
      <c r="B53" s="167"/>
      <c r="C53" s="176"/>
      <c r="D53" s="179"/>
      <c r="E53" s="177"/>
      <c r="F53" s="176"/>
      <c r="G53" s="176"/>
      <c r="H53" s="344"/>
      <c r="I53" s="345"/>
      <c r="J53" s="345"/>
      <c r="K53" s="346"/>
    </row>
    <row r="54" spans="1:12" ht="15" hidden="1" customHeight="1">
      <c r="A54" s="171" t="s">
        <v>67</v>
      </c>
      <c r="B54" s="172"/>
      <c r="C54" s="173"/>
      <c r="D54" s="174"/>
      <c r="E54" s="175"/>
      <c r="F54" s="173"/>
      <c r="G54" s="173"/>
      <c r="H54" s="347"/>
      <c r="I54" s="348"/>
      <c r="J54" s="348"/>
      <c r="K54" s="349"/>
    </row>
    <row r="55" spans="1:12" ht="15" hidden="1" customHeight="1">
      <c r="A55" s="166" t="s">
        <v>66</v>
      </c>
      <c r="B55" s="167"/>
      <c r="C55" s="168"/>
      <c r="D55" s="179"/>
      <c r="E55" s="170"/>
      <c r="F55" s="168"/>
      <c r="G55" s="168"/>
      <c r="H55" s="344"/>
      <c r="I55" s="345"/>
      <c r="J55" s="345"/>
      <c r="K55" s="346"/>
    </row>
    <row r="56" spans="1:12" ht="15" hidden="1" customHeight="1">
      <c r="A56" s="171" t="s">
        <v>67</v>
      </c>
      <c r="B56" s="180"/>
      <c r="C56" s="173"/>
      <c r="D56" s="174"/>
      <c r="E56" s="175"/>
      <c r="F56" s="173"/>
      <c r="G56" s="173"/>
      <c r="H56" s="347"/>
      <c r="I56" s="348"/>
      <c r="J56" s="348"/>
      <c r="K56" s="349"/>
    </row>
    <row r="57" spans="1:12" ht="15" customHeight="1">
      <c r="A57" s="166"/>
      <c r="B57" s="178"/>
      <c r="C57" s="176"/>
      <c r="D57" s="168"/>
      <c r="E57" s="181"/>
      <c r="F57" s="176"/>
      <c r="G57" s="176"/>
      <c r="H57" s="344"/>
      <c r="I57" s="345"/>
      <c r="J57" s="345"/>
      <c r="K57" s="346"/>
    </row>
    <row r="58" spans="1:12" ht="15" customHeight="1">
      <c r="A58" s="171"/>
      <c r="B58" s="180" t="s">
        <v>71</v>
      </c>
      <c r="C58" s="173">
        <f>C6+C8+C10+C12+C14+C16+C18+C20+C22+C24+C26+C28+C30+C32+C34</f>
        <v>282</v>
      </c>
      <c r="D58" s="173"/>
      <c r="E58" s="173"/>
      <c r="F58" s="173">
        <f>F6+F8+F10+F12+F14+F16+F18+F20+F22+F24+F26+F28+F30+F32+F34+F36</f>
        <v>1833</v>
      </c>
      <c r="G58" s="173">
        <f>G42+G44</f>
        <v>0</v>
      </c>
      <c r="H58" s="347"/>
      <c r="I58" s="348"/>
      <c r="J58" s="348"/>
      <c r="K58" s="349"/>
    </row>
  </sheetData>
  <mergeCells count="32">
    <mergeCell ref="H51:K52"/>
    <mergeCell ref="H53:K54"/>
    <mergeCell ref="H55:K56"/>
    <mergeCell ref="H57:K58"/>
    <mergeCell ref="H31:K32"/>
    <mergeCell ref="H33:K34"/>
    <mergeCell ref="H43:K44"/>
    <mergeCell ref="H45:K46"/>
    <mergeCell ref="H47:K48"/>
    <mergeCell ref="H49:K50"/>
    <mergeCell ref="H35:K36"/>
    <mergeCell ref="H37:K38"/>
    <mergeCell ref="H39:K40"/>
    <mergeCell ref="H41:K42"/>
    <mergeCell ref="H29:K30"/>
    <mergeCell ref="H7:K8"/>
    <mergeCell ref="H9:K10"/>
    <mergeCell ref="H11:K12"/>
    <mergeCell ref="H13:K14"/>
    <mergeCell ref="H15:K16"/>
    <mergeCell ref="H17:K18"/>
    <mergeCell ref="H19:K20"/>
    <mergeCell ref="H21:K22"/>
    <mergeCell ref="H23:K24"/>
    <mergeCell ref="H25:K26"/>
    <mergeCell ref="H27:K28"/>
    <mergeCell ref="H5:K6"/>
    <mergeCell ref="A1:K2"/>
    <mergeCell ref="A3:B4"/>
    <mergeCell ref="C3:C4"/>
    <mergeCell ref="H3:K4"/>
    <mergeCell ref="D3:G3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2E2B-DCCA-470A-A61B-DEA7EF14878F}">
  <dimension ref="A1:D62"/>
  <sheetViews>
    <sheetView tabSelected="1" view="pageBreakPreview" zoomScale="60"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138"/>
      <c r="B1" s="139"/>
      <c r="C1" s="139"/>
      <c r="D1" s="140"/>
    </row>
    <row r="2" spans="1:4" ht="24.95" customHeight="1">
      <c r="A2" s="141"/>
      <c r="D2" s="142"/>
    </row>
    <row r="3" spans="1:4" ht="24.95" customHeight="1">
      <c r="A3" s="141"/>
      <c r="D3" s="142"/>
    </row>
    <row r="4" spans="1:4" ht="24.95" customHeight="1">
      <c r="A4" s="141"/>
      <c r="D4" s="142"/>
    </row>
    <row r="5" spans="1:4" ht="24.95" customHeight="1">
      <c r="A5" s="141"/>
      <c r="D5" s="142"/>
    </row>
    <row r="6" spans="1:4" ht="24.95" customHeight="1">
      <c r="A6" s="141"/>
      <c r="D6" s="142"/>
    </row>
    <row r="7" spans="1:4" ht="24.95" customHeight="1">
      <c r="A7" s="141"/>
      <c r="D7" s="142"/>
    </row>
    <row r="8" spans="1:4" ht="24.95" customHeight="1">
      <c r="A8" s="141"/>
      <c r="D8" s="142"/>
    </row>
    <row r="9" spans="1:4" ht="24.95" customHeight="1">
      <c r="A9" s="141"/>
      <c r="D9" s="142"/>
    </row>
    <row r="10" spans="1:4" ht="24.95" customHeight="1">
      <c r="A10" s="141"/>
      <c r="D10" s="142"/>
    </row>
    <row r="11" spans="1:4" ht="24.95" customHeight="1">
      <c r="A11" s="405" t="s">
        <v>39</v>
      </c>
      <c r="B11" s="406"/>
      <c r="C11" s="406"/>
      <c r="D11" s="407"/>
    </row>
    <row r="12" spans="1:4" ht="24.95" customHeight="1">
      <c r="A12" s="141"/>
      <c r="D12" s="142"/>
    </row>
    <row r="13" spans="1:4" ht="24.95" customHeight="1">
      <c r="A13" s="405" t="s">
        <v>40</v>
      </c>
      <c r="B13" s="406"/>
      <c r="C13" s="406"/>
      <c r="D13" s="407"/>
    </row>
    <row r="14" spans="1:4" ht="24.95" customHeight="1">
      <c r="A14" s="141"/>
      <c r="C14" s="143"/>
      <c r="D14" s="142"/>
    </row>
    <row r="15" spans="1:4" ht="24.95" customHeight="1">
      <c r="A15" s="141"/>
      <c r="C15" s="143"/>
      <c r="D15" s="142"/>
    </row>
    <row r="16" spans="1:4" ht="24.95" customHeight="1">
      <c r="A16" s="141"/>
      <c r="C16" s="143"/>
      <c r="D16" s="142"/>
    </row>
    <row r="17" spans="1:4" ht="24.95" customHeight="1">
      <c r="A17" s="141"/>
      <c r="C17" s="143"/>
      <c r="D17" s="142"/>
    </row>
    <row r="18" spans="1:4" ht="24.95" customHeight="1">
      <c r="A18" s="141"/>
      <c r="C18" s="143"/>
      <c r="D18" s="142"/>
    </row>
    <row r="19" spans="1:4" ht="24.95" customHeight="1">
      <c r="A19" s="141"/>
      <c r="C19" s="143"/>
      <c r="D19" s="142"/>
    </row>
    <row r="20" spans="1:4" ht="24.95" customHeight="1">
      <c r="A20" s="141"/>
      <c r="C20" s="143"/>
      <c r="D20" s="142"/>
    </row>
    <row r="21" spans="1:4" ht="24.95" customHeight="1">
      <c r="A21" s="141"/>
      <c r="D21" s="142"/>
    </row>
    <row r="22" spans="1:4" ht="24.95" customHeight="1">
      <c r="A22" s="141"/>
      <c r="D22" s="142"/>
    </row>
    <row r="23" spans="1:4" ht="24.95" customHeight="1">
      <c r="A23" s="141"/>
      <c r="D23" s="142"/>
    </row>
    <row r="24" spans="1:4" ht="24.95" customHeight="1">
      <c r="A24" s="141"/>
      <c r="D24" s="142"/>
    </row>
    <row r="25" spans="1:4" ht="24.95" customHeight="1">
      <c r="A25" s="141"/>
      <c r="D25" s="142"/>
    </row>
    <row r="26" spans="1:4" ht="24.95" customHeight="1">
      <c r="A26" s="141"/>
      <c r="D26" s="142"/>
    </row>
    <row r="27" spans="1:4" ht="24.95" customHeight="1">
      <c r="A27" s="141"/>
      <c r="D27" s="142"/>
    </row>
    <row r="28" spans="1:4" ht="24.95" customHeight="1">
      <c r="A28" s="141"/>
      <c r="D28" s="142"/>
    </row>
    <row r="29" spans="1:4" ht="24.95" customHeight="1">
      <c r="A29" s="141"/>
      <c r="D29" s="142"/>
    </row>
    <row r="30" spans="1:4" ht="24.95" customHeight="1" thickBot="1">
      <c r="A30" s="144"/>
      <c r="B30" s="145"/>
      <c r="C30" s="145"/>
      <c r="D30" s="146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2">
    <mergeCell ref="A11:D11"/>
    <mergeCell ref="A13:D1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84C-5695-47D2-BB46-407FA8A61BB6}">
  <dimension ref="A1:Q22"/>
  <sheetViews>
    <sheetView tabSelected="1" zoomScaleNormal="100" workbookViewId="0">
      <selection activeCell="F18" sqref="F18:J18"/>
    </sheetView>
  </sheetViews>
  <sheetFormatPr defaultRowHeight="13.5"/>
  <cols>
    <col min="1" max="5" width="3.625" customWidth="1"/>
    <col min="6" max="10" width="5.625" customWidth="1"/>
    <col min="11" max="13" width="4.125" customWidth="1"/>
    <col min="14" max="14" width="5.5" customWidth="1"/>
    <col min="15" max="16" width="4.125" customWidth="1"/>
    <col min="17" max="17" width="6.5" customWidth="1"/>
    <col min="18" max="18" width="2.125" customWidth="1"/>
    <col min="19" max="21" width="4.125" customWidth="1"/>
    <col min="257" max="261" width="3.625" customWidth="1"/>
    <col min="262" max="266" width="5.625" customWidth="1"/>
    <col min="267" max="269" width="4.125" customWidth="1"/>
    <col min="270" max="270" width="5.5" customWidth="1"/>
    <col min="271" max="272" width="4.125" customWidth="1"/>
    <col min="273" max="273" width="6.5" customWidth="1"/>
    <col min="274" max="274" width="2.125" customWidth="1"/>
    <col min="275" max="277" width="4.125" customWidth="1"/>
    <col min="513" max="517" width="3.625" customWidth="1"/>
    <col min="518" max="522" width="5.625" customWidth="1"/>
    <col min="523" max="525" width="4.125" customWidth="1"/>
    <col min="526" max="526" width="5.5" customWidth="1"/>
    <col min="527" max="528" width="4.125" customWidth="1"/>
    <col min="529" max="529" width="6.5" customWidth="1"/>
    <col min="530" max="530" width="2.125" customWidth="1"/>
    <col min="531" max="533" width="4.125" customWidth="1"/>
    <col min="769" max="773" width="3.625" customWidth="1"/>
    <col min="774" max="778" width="5.625" customWidth="1"/>
    <col min="779" max="781" width="4.125" customWidth="1"/>
    <col min="782" max="782" width="5.5" customWidth="1"/>
    <col min="783" max="784" width="4.125" customWidth="1"/>
    <col min="785" max="785" width="6.5" customWidth="1"/>
    <col min="786" max="786" width="2.125" customWidth="1"/>
    <col min="787" max="789" width="4.125" customWidth="1"/>
    <col min="1025" max="1029" width="3.625" customWidth="1"/>
    <col min="1030" max="1034" width="5.625" customWidth="1"/>
    <col min="1035" max="1037" width="4.125" customWidth="1"/>
    <col min="1038" max="1038" width="5.5" customWidth="1"/>
    <col min="1039" max="1040" width="4.125" customWidth="1"/>
    <col min="1041" max="1041" width="6.5" customWidth="1"/>
    <col min="1042" max="1042" width="2.125" customWidth="1"/>
    <col min="1043" max="1045" width="4.125" customWidth="1"/>
    <col min="1281" max="1285" width="3.625" customWidth="1"/>
    <col min="1286" max="1290" width="5.625" customWidth="1"/>
    <col min="1291" max="1293" width="4.125" customWidth="1"/>
    <col min="1294" max="1294" width="5.5" customWidth="1"/>
    <col min="1295" max="1296" width="4.125" customWidth="1"/>
    <col min="1297" max="1297" width="6.5" customWidth="1"/>
    <col min="1298" max="1298" width="2.125" customWidth="1"/>
    <col min="1299" max="1301" width="4.125" customWidth="1"/>
    <col min="1537" max="1541" width="3.625" customWidth="1"/>
    <col min="1542" max="1546" width="5.625" customWidth="1"/>
    <col min="1547" max="1549" width="4.125" customWidth="1"/>
    <col min="1550" max="1550" width="5.5" customWidth="1"/>
    <col min="1551" max="1552" width="4.125" customWidth="1"/>
    <col min="1553" max="1553" width="6.5" customWidth="1"/>
    <col min="1554" max="1554" width="2.125" customWidth="1"/>
    <col min="1555" max="1557" width="4.125" customWidth="1"/>
    <col min="1793" max="1797" width="3.625" customWidth="1"/>
    <col min="1798" max="1802" width="5.625" customWidth="1"/>
    <col min="1803" max="1805" width="4.125" customWidth="1"/>
    <col min="1806" max="1806" width="5.5" customWidth="1"/>
    <col min="1807" max="1808" width="4.125" customWidth="1"/>
    <col min="1809" max="1809" width="6.5" customWidth="1"/>
    <col min="1810" max="1810" width="2.125" customWidth="1"/>
    <col min="1811" max="1813" width="4.125" customWidth="1"/>
    <col min="2049" max="2053" width="3.625" customWidth="1"/>
    <col min="2054" max="2058" width="5.625" customWidth="1"/>
    <col min="2059" max="2061" width="4.125" customWidth="1"/>
    <col min="2062" max="2062" width="5.5" customWidth="1"/>
    <col min="2063" max="2064" width="4.125" customWidth="1"/>
    <col min="2065" max="2065" width="6.5" customWidth="1"/>
    <col min="2066" max="2066" width="2.125" customWidth="1"/>
    <col min="2067" max="2069" width="4.125" customWidth="1"/>
    <col min="2305" max="2309" width="3.625" customWidth="1"/>
    <col min="2310" max="2314" width="5.625" customWidth="1"/>
    <col min="2315" max="2317" width="4.125" customWidth="1"/>
    <col min="2318" max="2318" width="5.5" customWidth="1"/>
    <col min="2319" max="2320" width="4.125" customWidth="1"/>
    <col min="2321" max="2321" width="6.5" customWidth="1"/>
    <col min="2322" max="2322" width="2.125" customWidth="1"/>
    <col min="2323" max="2325" width="4.125" customWidth="1"/>
    <col min="2561" max="2565" width="3.625" customWidth="1"/>
    <col min="2566" max="2570" width="5.625" customWidth="1"/>
    <col min="2571" max="2573" width="4.125" customWidth="1"/>
    <col min="2574" max="2574" width="5.5" customWidth="1"/>
    <col min="2575" max="2576" width="4.125" customWidth="1"/>
    <col min="2577" max="2577" width="6.5" customWidth="1"/>
    <col min="2578" max="2578" width="2.125" customWidth="1"/>
    <col min="2579" max="2581" width="4.125" customWidth="1"/>
    <col min="2817" max="2821" width="3.625" customWidth="1"/>
    <col min="2822" max="2826" width="5.625" customWidth="1"/>
    <col min="2827" max="2829" width="4.125" customWidth="1"/>
    <col min="2830" max="2830" width="5.5" customWidth="1"/>
    <col min="2831" max="2832" width="4.125" customWidth="1"/>
    <col min="2833" max="2833" width="6.5" customWidth="1"/>
    <col min="2834" max="2834" width="2.125" customWidth="1"/>
    <col min="2835" max="2837" width="4.125" customWidth="1"/>
    <col min="3073" max="3077" width="3.625" customWidth="1"/>
    <col min="3078" max="3082" width="5.625" customWidth="1"/>
    <col min="3083" max="3085" width="4.125" customWidth="1"/>
    <col min="3086" max="3086" width="5.5" customWidth="1"/>
    <col min="3087" max="3088" width="4.125" customWidth="1"/>
    <col min="3089" max="3089" width="6.5" customWidth="1"/>
    <col min="3090" max="3090" width="2.125" customWidth="1"/>
    <col min="3091" max="3093" width="4.125" customWidth="1"/>
    <col min="3329" max="3333" width="3.625" customWidth="1"/>
    <col min="3334" max="3338" width="5.625" customWidth="1"/>
    <col min="3339" max="3341" width="4.125" customWidth="1"/>
    <col min="3342" max="3342" width="5.5" customWidth="1"/>
    <col min="3343" max="3344" width="4.125" customWidth="1"/>
    <col min="3345" max="3345" width="6.5" customWidth="1"/>
    <col min="3346" max="3346" width="2.125" customWidth="1"/>
    <col min="3347" max="3349" width="4.125" customWidth="1"/>
    <col min="3585" max="3589" width="3.625" customWidth="1"/>
    <col min="3590" max="3594" width="5.625" customWidth="1"/>
    <col min="3595" max="3597" width="4.125" customWidth="1"/>
    <col min="3598" max="3598" width="5.5" customWidth="1"/>
    <col min="3599" max="3600" width="4.125" customWidth="1"/>
    <col min="3601" max="3601" width="6.5" customWidth="1"/>
    <col min="3602" max="3602" width="2.125" customWidth="1"/>
    <col min="3603" max="3605" width="4.125" customWidth="1"/>
    <col min="3841" max="3845" width="3.625" customWidth="1"/>
    <col min="3846" max="3850" width="5.625" customWidth="1"/>
    <col min="3851" max="3853" width="4.125" customWidth="1"/>
    <col min="3854" max="3854" width="5.5" customWidth="1"/>
    <col min="3855" max="3856" width="4.125" customWidth="1"/>
    <col min="3857" max="3857" width="6.5" customWidth="1"/>
    <col min="3858" max="3858" width="2.125" customWidth="1"/>
    <col min="3859" max="3861" width="4.125" customWidth="1"/>
    <col min="4097" max="4101" width="3.625" customWidth="1"/>
    <col min="4102" max="4106" width="5.625" customWidth="1"/>
    <col min="4107" max="4109" width="4.125" customWidth="1"/>
    <col min="4110" max="4110" width="5.5" customWidth="1"/>
    <col min="4111" max="4112" width="4.125" customWidth="1"/>
    <col min="4113" max="4113" width="6.5" customWidth="1"/>
    <col min="4114" max="4114" width="2.125" customWidth="1"/>
    <col min="4115" max="4117" width="4.125" customWidth="1"/>
    <col min="4353" max="4357" width="3.625" customWidth="1"/>
    <col min="4358" max="4362" width="5.625" customWidth="1"/>
    <col min="4363" max="4365" width="4.125" customWidth="1"/>
    <col min="4366" max="4366" width="5.5" customWidth="1"/>
    <col min="4367" max="4368" width="4.125" customWidth="1"/>
    <col min="4369" max="4369" width="6.5" customWidth="1"/>
    <col min="4370" max="4370" width="2.125" customWidth="1"/>
    <col min="4371" max="4373" width="4.125" customWidth="1"/>
    <col min="4609" max="4613" width="3.625" customWidth="1"/>
    <col min="4614" max="4618" width="5.625" customWidth="1"/>
    <col min="4619" max="4621" width="4.125" customWidth="1"/>
    <col min="4622" max="4622" width="5.5" customWidth="1"/>
    <col min="4623" max="4624" width="4.125" customWidth="1"/>
    <col min="4625" max="4625" width="6.5" customWidth="1"/>
    <col min="4626" max="4626" width="2.125" customWidth="1"/>
    <col min="4627" max="4629" width="4.125" customWidth="1"/>
    <col min="4865" max="4869" width="3.625" customWidth="1"/>
    <col min="4870" max="4874" width="5.625" customWidth="1"/>
    <col min="4875" max="4877" width="4.125" customWidth="1"/>
    <col min="4878" max="4878" width="5.5" customWidth="1"/>
    <col min="4879" max="4880" width="4.125" customWidth="1"/>
    <col min="4881" max="4881" width="6.5" customWidth="1"/>
    <col min="4882" max="4882" width="2.125" customWidth="1"/>
    <col min="4883" max="4885" width="4.125" customWidth="1"/>
    <col min="5121" max="5125" width="3.625" customWidth="1"/>
    <col min="5126" max="5130" width="5.625" customWidth="1"/>
    <col min="5131" max="5133" width="4.125" customWidth="1"/>
    <col min="5134" max="5134" width="5.5" customWidth="1"/>
    <col min="5135" max="5136" width="4.125" customWidth="1"/>
    <col min="5137" max="5137" width="6.5" customWidth="1"/>
    <col min="5138" max="5138" width="2.125" customWidth="1"/>
    <col min="5139" max="5141" width="4.125" customWidth="1"/>
    <col min="5377" max="5381" width="3.625" customWidth="1"/>
    <col min="5382" max="5386" width="5.625" customWidth="1"/>
    <col min="5387" max="5389" width="4.125" customWidth="1"/>
    <col min="5390" max="5390" width="5.5" customWidth="1"/>
    <col min="5391" max="5392" width="4.125" customWidth="1"/>
    <col min="5393" max="5393" width="6.5" customWidth="1"/>
    <col min="5394" max="5394" width="2.125" customWidth="1"/>
    <col min="5395" max="5397" width="4.125" customWidth="1"/>
    <col min="5633" max="5637" width="3.625" customWidth="1"/>
    <col min="5638" max="5642" width="5.625" customWidth="1"/>
    <col min="5643" max="5645" width="4.125" customWidth="1"/>
    <col min="5646" max="5646" width="5.5" customWidth="1"/>
    <col min="5647" max="5648" width="4.125" customWidth="1"/>
    <col min="5649" max="5649" width="6.5" customWidth="1"/>
    <col min="5650" max="5650" width="2.125" customWidth="1"/>
    <col min="5651" max="5653" width="4.125" customWidth="1"/>
    <col min="5889" max="5893" width="3.625" customWidth="1"/>
    <col min="5894" max="5898" width="5.625" customWidth="1"/>
    <col min="5899" max="5901" width="4.125" customWidth="1"/>
    <col min="5902" max="5902" width="5.5" customWidth="1"/>
    <col min="5903" max="5904" width="4.125" customWidth="1"/>
    <col min="5905" max="5905" width="6.5" customWidth="1"/>
    <col min="5906" max="5906" width="2.125" customWidth="1"/>
    <col min="5907" max="5909" width="4.125" customWidth="1"/>
    <col min="6145" max="6149" width="3.625" customWidth="1"/>
    <col min="6150" max="6154" width="5.625" customWidth="1"/>
    <col min="6155" max="6157" width="4.125" customWidth="1"/>
    <col min="6158" max="6158" width="5.5" customWidth="1"/>
    <col min="6159" max="6160" width="4.125" customWidth="1"/>
    <col min="6161" max="6161" width="6.5" customWidth="1"/>
    <col min="6162" max="6162" width="2.125" customWidth="1"/>
    <col min="6163" max="6165" width="4.125" customWidth="1"/>
    <col min="6401" max="6405" width="3.625" customWidth="1"/>
    <col min="6406" max="6410" width="5.625" customWidth="1"/>
    <col min="6411" max="6413" width="4.125" customWidth="1"/>
    <col min="6414" max="6414" width="5.5" customWidth="1"/>
    <col min="6415" max="6416" width="4.125" customWidth="1"/>
    <col min="6417" max="6417" width="6.5" customWidth="1"/>
    <col min="6418" max="6418" width="2.125" customWidth="1"/>
    <col min="6419" max="6421" width="4.125" customWidth="1"/>
    <col min="6657" max="6661" width="3.625" customWidth="1"/>
    <col min="6662" max="6666" width="5.625" customWidth="1"/>
    <col min="6667" max="6669" width="4.125" customWidth="1"/>
    <col min="6670" max="6670" width="5.5" customWidth="1"/>
    <col min="6671" max="6672" width="4.125" customWidth="1"/>
    <col min="6673" max="6673" width="6.5" customWidth="1"/>
    <col min="6674" max="6674" width="2.125" customWidth="1"/>
    <col min="6675" max="6677" width="4.125" customWidth="1"/>
    <col min="6913" max="6917" width="3.625" customWidth="1"/>
    <col min="6918" max="6922" width="5.625" customWidth="1"/>
    <col min="6923" max="6925" width="4.125" customWidth="1"/>
    <col min="6926" max="6926" width="5.5" customWidth="1"/>
    <col min="6927" max="6928" width="4.125" customWidth="1"/>
    <col min="6929" max="6929" width="6.5" customWidth="1"/>
    <col min="6930" max="6930" width="2.125" customWidth="1"/>
    <col min="6931" max="6933" width="4.125" customWidth="1"/>
    <col min="7169" max="7173" width="3.625" customWidth="1"/>
    <col min="7174" max="7178" width="5.625" customWidth="1"/>
    <col min="7179" max="7181" width="4.125" customWidth="1"/>
    <col min="7182" max="7182" width="5.5" customWidth="1"/>
    <col min="7183" max="7184" width="4.125" customWidth="1"/>
    <col min="7185" max="7185" width="6.5" customWidth="1"/>
    <col min="7186" max="7186" width="2.125" customWidth="1"/>
    <col min="7187" max="7189" width="4.125" customWidth="1"/>
    <col min="7425" max="7429" width="3.625" customWidth="1"/>
    <col min="7430" max="7434" width="5.625" customWidth="1"/>
    <col min="7435" max="7437" width="4.125" customWidth="1"/>
    <col min="7438" max="7438" width="5.5" customWidth="1"/>
    <col min="7439" max="7440" width="4.125" customWidth="1"/>
    <col min="7441" max="7441" width="6.5" customWidth="1"/>
    <col min="7442" max="7442" width="2.125" customWidth="1"/>
    <col min="7443" max="7445" width="4.125" customWidth="1"/>
    <col min="7681" max="7685" width="3.625" customWidth="1"/>
    <col min="7686" max="7690" width="5.625" customWidth="1"/>
    <col min="7691" max="7693" width="4.125" customWidth="1"/>
    <col min="7694" max="7694" width="5.5" customWidth="1"/>
    <col min="7695" max="7696" width="4.125" customWidth="1"/>
    <col min="7697" max="7697" width="6.5" customWidth="1"/>
    <col min="7698" max="7698" width="2.125" customWidth="1"/>
    <col min="7699" max="7701" width="4.125" customWidth="1"/>
    <col min="7937" max="7941" width="3.625" customWidth="1"/>
    <col min="7942" max="7946" width="5.625" customWidth="1"/>
    <col min="7947" max="7949" width="4.125" customWidth="1"/>
    <col min="7950" max="7950" width="5.5" customWidth="1"/>
    <col min="7951" max="7952" width="4.125" customWidth="1"/>
    <col min="7953" max="7953" width="6.5" customWidth="1"/>
    <col min="7954" max="7954" width="2.125" customWidth="1"/>
    <col min="7955" max="7957" width="4.125" customWidth="1"/>
    <col min="8193" max="8197" width="3.625" customWidth="1"/>
    <col min="8198" max="8202" width="5.625" customWidth="1"/>
    <col min="8203" max="8205" width="4.125" customWidth="1"/>
    <col min="8206" max="8206" width="5.5" customWidth="1"/>
    <col min="8207" max="8208" width="4.125" customWidth="1"/>
    <col min="8209" max="8209" width="6.5" customWidth="1"/>
    <col min="8210" max="8210" width="2.125" customWidth="1"/>
    <col min="8211" max="8213" width="4.125" customWidth="1"/>
    <col min="8449" max="8453" width="3.625" customWidth="1"/>
    <col min="8454" max="8458" width="5.625" customWidth="1"/>
    <col min="8459" max="8461" width="4.125" customWidth="1"/>
    <col min="8462" max="8462" width="5.5" customWidth="1"/>
    <col min="8463" max="8464" width="4.125" customWidth="1"/>
    <col min="8465" max="8465" width="6.5" customWidth="1"/>
    <col min="8466" max="8466" width="2.125" customWidth="1"/>
    <col min="8467" max="8469" width="4.125" customWidth="1"/>
    <col min="8705" max="8709" width="3.625" customWidth="1"/>
    <col min="8710" max="8714" width="5.625" customWidth="1"/>
    <col min="8715" max="8717" width="4.125" customWidth="1"/>
    <col min="8718" max="8718" width="5.5" customWidth="1"/>
    <col min="8719" max="8720" width="4.125" customWidth="1"/>
    <col min="8721" max="8721" width="6.5" customWidth="1"/>
    <col min="8722" max="8722" width="2.125" customWidth="1"/>
    <col min="8723" max="8725" width="4.125" customWidth="1"/>
    <col min="8961" max="8965" width="3.625" customWidth="1"/>
    <col min="8966" max="8970" width="5.625" customWidth="1"/>
    <col min="8971" max="8973" width="4.125" customWidth="1"/>
    <col min="8974" max="8974" width="5.5" customWidth="1"/>
    <col min="8975" max="8976" width="4.125" customWidth="1"/>
    <col min="8977" max="8977" width="6.5" customWidth="1"/>
    <col min="8978" max="8978" width="2.125" customWidth="1"/>
    <col min="8979" max="8981" width="4.125" customWidth="1"/>
    <col min="9217" max="9221" width="3.625" customWidth="1"/>
    <col min="9222" max="9226" width="5.625" customWidth="1"/>
    <col min="9227" max="9229" width="4.125" customWidth="1"/>
    <col min="9230" max="9230" width="5.5" customWidth="1"/>
    <col min="9231" max="9232" width="4.125" customWidth="1"/>
    <col min="9233" max="9233" width="6.5" customWidth="1"/>
    <col min="9234" max="9234" width="2.125" customWidth="1"/>
    <col min="9235" max="9237" width="4.125" customWidth="1"/>
    <col min="9473" max="9477" width="3.625" customWidth="1"/>
    <col min="9478" max="9482" width="5.625" customWidth="1"/>
    <col min="9483" max="9485" width="4.125" customWidth="1"/>
    <col min="9486" max="9486" width="5.5" customWidth="1"/>
    <col min="9487" max="9488" width="4.125" customWidth="1"/>
    <col min="9489" max="9489" width="6.5" customWidth="1"/>
    <col min="9490" max="9490" width="2.125" customWidth="1"/>
    <col min="9491" max="9493" width="4.125" customWidth="1"/>
    <col min="9729" max="9733" width="3.625" customWidth="1"/>
    <col min="9734" max="9738" width="5.625" customWidth="1"/>
    <col min="9739" max="9741" width="4.125" customWidth="1"/>
    <col min="9742" max="9742" width="5.5" customWidth="1"/>
    <col min="9743" max="9744" width="4.125" customWidth="1"/>
    <col min="9745" max="9745" width="6.5" customWidth="1"/>
    <col min="9746" max="9746" width="2.125" customWidth="1"/>
    <col min="9747" max="9749" width="4.125" customWidth="1"/>
    <col min="9985" max="9989" width="3.625" customWidth="1"/>
    <col min="9990" max="9994" width="5.625" customWidth="1"/>
    <col min="9995" max="9997" width="4.125" customWidth="1"/>
    <col min="9998" max="9998" width="5.5" customWidth="1"/>
    <col min="9999" max="10000" width="4.125" customWidth="1"/>
    <col min="10001" max="10001" width="6.5" customWidth="1"/>
    <col min="10002" max="10002" width="2.125" customWidth="1"/>
    <col min="10003" max="10005" width="4.125" customWidth="1"/>
    <col min="10241" max="10245" width="3.625" customWidth="1"/>
    <col min="10246" max="10250" width="5.625" customWidth="1"/>
    <col min="10251" max="10253" width="4.125" customWidth="1"/>
    <col min="10254" max="10254" width="5.5" customWidth="1"/>
    <col min="10255" max="10256" width="4.125" customWidth="1"/>
    <col min="10257" max="10257" width="6.5" customWidth="1"/>
    <col min="10258" max="10258" width="2.125" customWidth="1"/>
    <col min="10259" max="10261" width="4.125" customWidth="1"/>
    <col min="10497" max="10501" width="3.625" customWidth="1"/>
    <col min="10502" max="10506" width="5.625" customWidth="1"/>
    <col min="10507" max="10509" width="4.125" customWidth="1"/>
    <col min="10510" max="10510" width="5.5" customWidth="1"/>
    <col min="10511" max="10512" width="4.125" customWidth="1"/>
    <col min="10513" max="10513" width="6.5" customWidth="1"/>
    <col min="10514" max="10514" width="2.125" customWidth="1"/>
    <col min="10515" max="10517" width="4.125" customWidth="1"/>
    <col min="10753" max="10757" width="3.625" customWidth="1"/>
    <col min="10758" max="10762" width="5.625" customWidth="1"/>
    <col min="10763" max="10765" width="4.125" customWidth="1"/>
    <col min="10766" max="10766" width="5.5" customWidth="1"/>
    <col min="10767" max="10768" width="4.125" customWidth="1"/>
    <col min="10769" max="10769" width="6.5" customWidth="1"/>
    <col min="10770" max="10770" width="2.125" customWidth="1"/>
    <col min="10771" max="10773" width="4.125" customWidth="1"/>
    <col min="11009" max="11013" width="3.625" customWidth="1"/>
    <col min="11014" max="11018" width="5.625" customWidth="1"/>
    <col min="11019" max="11021" width="4.125" customWidth="1"/>
    <col min="11022" max="11022" width="5.5" customWidth="1"/>
    <col min="11023" max="11024" width="4.125" customWidth="1"/>
    <col min="11025" max="11025" width="6.5" customWidth="1"/>
    <col min="11026" max="11026" width="2.125" customWidth="1"/>
    <col min="11027" max="11029" width="4.125" customWidth="1"/>
    <col min="11265" max="11269" width="3.625" customWidth="1"/>
    <col min="11270" max="11274" width="5.625" customWidth="1"/>
    <col min="11275" max="11277" width="4.125" customWidth="1"/>
    <col min="11278" max="11278" width="5.5" customWidth="1"/>
    <col min="11279" max="11280" width="4.125" customWidth="1"/>
    <col min="11281" max="11281" width="6.5" customWidth="1"/>
    <col min="11282" max="11282" width="2.125" customWidth="1"/>
    <col min="11283" max="11285" width="4.125" customWidth="1"/>
    <col min="11521" max="11525" width="3.625" customWidth="1"/>
    <col min="11526" max="11530" width="5.625" customWidth="1"/>
    <col min="11531" max="11533" width="4.125" customWidth="1"/>
    <col min="11534" max="11534" width="5.5" customWidth="1"/>
    <col min="11535" max="11536" width="4.125" customWidth="1"/>
    <col min="11537" max="11537" width="6.5" customWidth="1"/>
    <col min="11538" max="11538" width="2.125" customWidth="1"/>
    <col min="11539" max="11541" width="4.125" customWidth="1"/>
    <col min="11777" max="11781" width="3.625" customWidth="1"/>
    <col min="11782" max="11786" width="5.625" customWidth="1"/>
    <col min="11787" max="11789" width="4.125" customWidth="1"/>
    <col min="11790" max="11790" width="5.5" customWidth="1"/>
    <col min="11791" max="11792" width="4.125" customWidth="1"/>
    <col min="11793" max="11793" width="6.5" customWidth="1"/>
    <col min="11794" max="11794" width="2.125" customWidth="1"/>
    <col min="11795" max="11797" width="4.125" customWidth="1"/>
    <col min="12033" max="12037" width="3.625" customWidth="1"/>
    <col min="12038" max="12042" width="5.625" customWidth="1"/>
    <col min="12043" max="12045" width="4.125" customWidth="1"/>
    <col min="12046" max="12046" width="5.5" customWidth="1"/>
    <col min="12047" max="12048" width="4.125" customWidth="1"/>
    <col min="12049" max="12049" width="6.5" customWidth="1"/>
    <col min="12050" max="12050" width="2.125" customWidth="1"/>
    <col min="12051" max="12053" width="4.125" customWidth="1"/>
    <col min="12289" max="12293" width="3.625" customWidth="1"/>
    <col min="12294" max="12298" width="5.625" customWidth="1"/>
    <col min="12299" max="12301" width="4.125" customWidth="1"/>
    <col min="12302" max="12302" width="5.5" customWidth="1"/>
    <col min="12303" max="12304" width="4.125" customWidth="1"/>
    <col min="12305" max="12305" width="6.5" customWidth="1"/>
    <col min="12306" max="12306" width="2.125" customWidth="1"/>
    <col min="12307" max="12309" width="4.125" customWidth="1"/>
    <col min="12545" max="12549" width="3.625" customWidth="1"/>
    <col min="12550" max="12554" width="5.625" customWidth="1"/>
    <col min="12555" max="12557" width="4.125" customWidth="1"/>
    <col min="12558" max="12558" width="5.5" customWidth="1"/>
    <col min="12559" max="12560" width="4.125" customWidth="1"/>
    <col min="12561" max="12561" width="6.5" customWidth="1"/>
    <col min="12562" max="12562" width="2.125" customWidth="1"/>
    <col min="12563" max="12565" width="4.125" customWidth="1"/>
    <col min="12801" max="12805" width="3.625" customWidth="1"/>
    <col min="12806" max="12810" width="5.625" customWidth="1"/>
    <col min="12811" max="12813" width="4.125" customWidth="1"/>
    <col min="12814" max="12814" width="5.5" customWidth="1"/>
    <col min="12815" max="12816" width="4.125" customWidth="1"/>
    <col min="12817" max="12817" width="6.5" customWidth="1"/>
    <col min="12818" max="12818" width="2.125" customWidth="1"/>
    <col min="12819" max="12821" width="4.125" customWidth="1"/>
    <col min="13057" max="13061" width="3.625" customWidth="1"/>
    <col min="13062" max="13066" width="5.625" customWidth="1"/>
    <col min="13067" max="13069" width="4.125" customWidth="1"/>
    <col min="13070" max="13070" width="5.5" customWidth="1"/>
    <col min="13071" max="13072" width="4.125" customWidth="1"/>
    <col min="13073" max="13073" width="6.5" customWidth="1"/>
    <col min="13074" max="13074" width="2.125" customWidth="1"/>
    <col min="13075" max="13077" width="4.125" customWidth="1"/>
    <col min="13313" max="13317" width="3.625" customWidth="1"/>
    <col min="13318" max="13322" width="5.625" customWidth="1"/>
    <col min="13323" max="13325" width="4.125" customWidth="1"/>
    <col min="13326" max="13326" width="5.5" customWidth="1"/>
    <col min="13327" max="13328" width="4.125" customWidth="1"/>
    <col min="13329" max="13329" width="6.5" customWidth="1"/>
    <col min="13330" max="13330" width="2.125" customWidth="1"/>
    <col min="13331" max="13333" width="4.125" customWidth="1"/>
    <col min="13569" max="13573" width="3.625" customWidth="1"/>
    <col min="13574" max="13578" width="5.625" customWidth="1"/>
    <col min="13579" max="13581" width="4.125" customWidth="1"/>
    <col min="13582" max="13582" width="5.5" customWidth="1"/>
    <col min="13583" max="13584" width="4.125" customWidth="1"/>
    <col min="13585" max="13585" width="6.5" customWidth="1"/>
    <col min="13586" max="13586" width="2.125" customWidth="1"/>
    <col min="13587" max="13589" width="4.125" customWidth="1"/>
    <col min="13825" max="13829" width="3.625" customWidth="1"/>
    <col min="13830" max="13834" width="5.625" customWidth="1"/>
    <col min="13835" max="13837" width="4.125" customWidth="1"/>
    <col min="13838" max="13838" width="5.5" customWidth="1"/>
    <col min="13839" max="13840" width="4.125" customWidth="1"/>
    <col min="13841" max="13841" width="6.5" customWidth="1"/>
    <col min="13842" max="13842" width="2.125" customWidth="1"/>
    <col min="13843" max="13845" width="4.125" customWidth="1"/>
    <col min="14081" max="14085" width="3.625" customWidth="1"/>
    <col min="14086" max="14090" width="5.625" customWidth="1"/>
    <col min="14091" max="14093" width="4.125" customWidth="1"/>
    <col min="14094" max="14094" width="5.5" customWidth="1"/>
    <col min="14095" max="14096" width="4.125" customWidth="1"/>
    <col min="14097" max="14097" width="6.5" customWidth="1"/>
    <col min="14098" max="14098" width="2.125" customWidth="1"/>
    <col min="14099" max="14101" width="4.125" customWidth="1"/>
    <col min="14337" max="14341" width="3.625" customWidth="1"/>
    <col min="14342" max="14346" width="5.625" customWidth="1"/>
    <col min="14347" max="14349" width="4.125" customWidth="1"/>
    <col min="14350" max="14350" width="5.5" customWidth="1"/>
    <col min="14351" max="14352" width="4.125" customWidth="1"/>
    <col min="14353" max="14353" width="6.5" customWidth="1"/>
    <col min="14354" max="14354" width="2.125" customWidth="1"/>
    <col min="14355" max="14357" width="4.125" customWidth="1"/>
    <col min="14593" max="14597" width="3.625" customWidth="1"/>
    <col min="14598" max="14602" width="5.625" customWidth="1"/>
    <col min="14603" max="14605" width="4.125" customWidth="1"/>
    <col min="14606" max="14606" width="5.5" customWidth="1"/>
    <col min="14607" max="14608" width="4.125" customWidth="1"/>
    <col min="14609" max="14609" width="6.5" customWidth="1"/>
    <col min="14610" max="14610" width="2.125" customWidth="1"/>
    <col min="14611" max="14613" width="4.125" customWidth="1"/>
    <col min="14849" max="14853" width="3.625" customWidth="1"/>
    <col min="14854" max="14858" width="5.625" customWidth="1"/>
    <col min="14859" max="14861" width="4.125" customWidth="1"/>
    <col min="14862" max="14862" width="5.5" customWidth="1"/>
    <col min="14863" max="14864" width="4.125" customWidth="1"/>
    <col min="14865" max="14865" width="6.5" customWidth="1"/>
    <col min="14866" max="14866" width="2.125" customWidth="1"/>
    <col min="14867" max="14869" width="4.125" customWidth="1"/>
    <col min="15105" max="15109" width="3.625" customWidth="1"/>
    <col min="15110" max="15114" width="5.625" customWidth="1"/>
    <col min="15115" max="15117" width="4.125" customWidth="1"/>
    <col min="15118" max="15118" width="5.5" customWidth="1"/>
    <col min="15119" max="15120" width="4.125" customWidth="1"/>
    <col min="15121" max="15121" width="6.5" customWidth="1"/>
    <col min="15122" max="15122" width="2.125" customWidth="1"/>
    <col min="15123" max="15125" width="4.125" customWidth="1"/>
    <col min="15361" max="15365" width="3.625" customWidth="1"/>
    <col min="15366" max="15370" width="5.625" customWidth="1"/>
    <col min="15371" max="15373" width="4.125" customWidth="1"/>
    <col min="15374" max="15374" width="5.5" customWidth="1"/>
    <col min="15375" max="15376" width="4.125" customWidth="1"/>
    <col min="15377" max="15377" width="6.5" customWidth="1"/>
    <col min="15378" max="15378" width="2.125" customWidth="1"/>
    <col min="15379" max="15381" width="4.125" customWidth="1"/>
    <col min="15617" max="15621" width="3.625" customWidth="1"/>
    <col min="15622" max="15626" width="5.625" customWidth="1"/>
    <col min="15627" max="15629" width="4.125" customWidth="1"/>
    <col min="15630" max="15630" width="5.5" customWidth="1"/>
    <col min="15631" max="15632" width="4.125" customWidth="1"/>
    <col min="15633" max="15633" width="6.5" customWidth="1"/>
    <col min="15634" max="15634" width="2.125" customWidth="1"/>
    <col min="15635" max="15637" width="4.125" customWidth="1"/>
    <col min="15873" max="15877" width="3.625" customWidth="1"/>
    <col min="15878" max="15882" width="5.625" customWidth="1"/>
    <col min="15883" max="15885" width="4.125" customWidth="1"/>
    <col min="15886" max="15886" width="5.5" customWidth="1"/>
    <col min="15887" max="15888" width="4.125" customWidth="1"/>
    <col min="15889" max="15889" width="6.5" customWidth="1"/>
    <col min="15890" max="15890" width="2.125" customWidth="1"/>
    <col min="15891" max="15893" width="4.125" customWidth="1"/>
    <col min="16129" max="16133" width="3.625" customWidth="1"/>
    <col min="16134" max="16138" width="5.625" customWidth="1"/>
    <col min="16139" max="16141" width="4.125" customWidth="1"/>
    <col min="16142" max="16142" width="5.5" customWidth="1"/>
    <col min="16143" max="16144" width="4.125" customWidth="1"/>
    <col min="16145" max="16145" width="6.5" customWidth="1"/>
    <col min="16146" max="16146" width="2.125" customWidth="1"/>
    <col min="16147" max="16149" width="4.125" customWidth="1"/>
  </cols>
  <sheetData>
    <row r="1" spans="1:17" ht="18" customHeight="1"/>
    <row r="2" spans="1:17" ht="24.95" customHeight="1">
      <c r="A2" s="297" t="s">
        <v>41</v>
      </c>
      <c r="B2" s="298"/>
      <c r="C2" s="298"/>
      <c r="D2" s="298"/>
      <c r="E2" s="299"/>
      <c r="F2" s="297" t="s">
        <v>1</v>
      </c>
      <c r="G2" s="298"/>
      <c r="H2" s="298"/>
      <c r="I2" s="298"/>
      <c r="J2" s="299"/>
      <c r="K2" s="297" t="s">
        <v>42</v>
      </c>
      <c r="L2" s="298"/>
      <c r="M2" s="299"/>
      <c r="N2" s="147" t="s">
        <v>43</v>
      </c>
      <c r="O2" s="297" t="s">
        <v>44</v>
      </c>
      <c r="P2" s="298"/>
      <c r="Q2" s="299"/>
    </row>
    <row r="3" spans="1:17" ht="24.95" customHeight="1">
      <c r="A3" s="148"/>
      <c r="B3" s="149"/>
      <c r="C3" s="149"/>
      <c r="D3" s="149"/>
      <c r="E3" s="150"/>
      <c r="F3" s="148"/>
      <c r="G3" s="149"/>
      <c r="H3" s="149"/>
      <c r="I3" s="149"/>
      <c r="J3" s="150"/>
      <c r="K3" s="327"/>
      <c r="L3" s="328"/>
      <c r="M3" s="329"/>
      <c r="N3" s="148"/>
      <c r="O3" s="148"/>
      <c r="P3" s="149"/>
      <c r="Q3" s="150"/>
    </row>
    <row r="4" spans="1:17" ht="24.95" customHeight="1">
      <c r="A4" s="306" t="s">
        <v>45</v>
      </c>
      <c r="B4" s="307"/>
      <c r="C4" s="307"/>
      <c r="D4" s="307"/>
      <c r="E4" s="308"/>
      <c r="F4" s="413" t="s">
        <v>46</v>
      </c>
      <c r="G4" s="414"/>
      <c r="H4" s="414"/>
      <c r="I4" s="414"/>
      <c r="J4" s="415"/>
      <c r="K4" s="309">
        <v>14</v>
      </c>
      <c r="L4" s="310"/>
      <c r="M4" s="311"/>
      <c r="N4" s="151" t="s">
        <v>47</v>
      </c>
      <c r="O4" s="306" t="s">
        <v>189</v>
      </c>
      <c r="P4" s="307"/>
      <c r="Q4" s="308"/>
    </row>
    <row r="5" spans="1:17" ht="24.95" customHeight="1">
      <c r="A5" s="363"/>
      <c r="B5" s="368"/>
      <c r="C5" s="368"/>
      <c r="D5" s="368"/>
      <c r="E5" s="364"/>
      <c r="F5" s="439"/>
      <c r="G5" s="440"/>
      <c r="H5" s="440"/>
      <c r="I5" s="440"/>
      <c r="J5" s="441"/>
      <c r="K5" s="327"/>
      <c r="L5" s="328"/>
      <c r="M5" s="329"/>
      <c r="N5" s="261"/>
      <c r="O5" s="363"/>
      <c r="P5" s="368"/>
      <c r="Q5" s="364"/>
    </row>
    <row r="6" spans="1:17" ht="24.95" customHeight="1">
      <c r="A6" s="306" t="s">
        <v>48</v>
      </c>
      <c r="B6" s="307"/>
      <c r="C6" s="307"/>
      <c r="D6" s="307"/>
      <c r="E6" s="308"/>
      <c r="F6" s="413" t="s">
        <v>110</v>
      </c>
      <c r="G6" s="414"/>
      <c r="H6" s="414"/>
      <c r="I6" s="414"/>
      <c r="J6" s="415"/>
      <c r="K6" s="309">
        <v>544</v>
      </c>
      <c r="L6" s="310"/>
      <c r="M6" s="311"/>
      <c r="N6" s="291" t="s">
        <v>34</v>
      </c>
      <c r="O6" s="306" t="s">
        <v>212</v>
      </c>
      <c r="P6" s="307"/>
      <c r="Q6" s="308"/>
    </row>
    <row r="7" spans="1:17" ht="24.75" customHeight="1">
      <c r="A7" s="363"/>
      <c r="B7" s="368"/>
      <c r="C7" s="368"/>
      <c r="D7" s="368"/>
      <c r="E7" s="364"/>
      <c r="F7" s="439"/>
      <c r="G7" s="440"/>
      <c r="H7" s="440"/>
      <c r="I7" s="440"/>
      <c r="J7" s="441"/>
      <c r="K7" s="327"/>
      <c r="L7" s="328"/>
      <c r="M7" s="329"/>
      <c r="N7" s="148"/>
      <c r="O7" s="363"/>
      <c r="P7" s="368"/>
      <c r="Q7" s="364"/>
    </row>
    <row r="8" spans="1:17" ht="24.75" customHeight="1">
      <c r="A8" s="306" t="s">
        <v>48</v>
      </c>
      <c r="B8" s="307"/>
      <c r="C8" s="307"/>
      <c r="D8" s="307"/>
      <c r="E8" s="308"/>
      <c r="F8" s="413" t="s">
        <v>49</v>
      </c>
      <c r="G8" s="414"/>
      <c r="H8" s="414"/>
      <c r="I8" s="414"/>
      <c r="J8" s="415"/>
      <c r="K8" s="309">
        <v>136</v>
      </c>
      <c r="L8" s="310"/>
      <c r="M8" s="311"/>
      <c r="N8" s="291" t="s">
        <v>34</v>
      </c>
      <c r="O8" s="306" t="s">
        <v>213</v>
      </c>
      <c r="P8" s="307"/>
      <c r="Q8" s="308"/>
    </row>
    <row r="9" spans="1:17" ht="24.75" customHeight="1">
      <c r="A9" s="315"/>
      <c r="B9" s="316"/>
      <c r="C9" s="316"/>
      <c r="D9" s="316"/>
      <c r="E9" s="317"/>
      <c r="F9" s="318"/>
      <c r="G9" s="319"/>
      <c r="H9" s="319"/>
      <c r="I9" s="319"/>
      <c r="J9" s="320"/>
      <c r="K9" s="327"/>
      <c r="L9" s="328"/>
      <c r="M9" s="329"/>
      <c r="N9" s="159"/>
      <c r="O9" s="315"/>
      <c r="P9" s="316"/>
      <c r="Q9" s="317"/>
    </row>
    <row r="10" spans="1:17" ht="24.75" customHeight="1">
      <c r="A10" s="306"/>
      <c r="B10" s="307"/>
      <c r="C10" s="307"/>
      <c r="D10" s="307"/>
      <c r="E10" s="308"/>
      <c r="F10" s="413"/>
      <c r="G10" s="414"/>
      <c r="H10" s="414"/>
      <c r="I10" s="414"/>
      <c r="J10" s="415"/>
      <c r="K10" s="309"/>
      <c r="L10" s="310"/>
      <c r="M10" s="311"/>
      <c r="N10" s="214"/>
      <c r="O10" s="306"/>
      <c r="P10" s="307"/>
      <c r="Q10" s="308"/>
    </row>
    <row r="11" spans="1:17" ht="24.75" customHeight="1">
      <c r="A11" s="363"/>
      <c r="B11" s="368"/>
      <c r="C11" s="368"/>
      <c r="D11" s="368"/>
      <c r="E11" s="364"/>
      <c r="F11" s="439"/>
      <c r="G11" s="440"/>
      <c r="H11" s="440"/>
      <c r="I11" s="440"/>
      <c r="J11" s="441"/>
      <c r="K11" s="327"/>
      <c r="L11" s="328"/>
      <c r="M11" s="329"/>
      <c r="N11" s="148"/>
      <c r="O11" s="363"/>
      <c r="P11" s="368"/>
      <c r="Q11" s="364"/>
    </row>
    <row r="12" spans="1:17" ht="24.75" customHeight="1">
      <c r="A12" s="306"/>
      <c r="B12" s="307"/>
      <c r="C12" s="307"/>
      <c r="D12" s="307"/>
      <c r="E12" s="308"/>
      <c r="F12" s="413"/>
      <c r="G12" s="414"/>
      <c r="H12" s="414"/>
      <c r="I12" s="414"/>
      <c r="J12" s="415"/>
      <c r="K12" s="309"/>
      <c r="L12" s="310"/>
      <c r="M12" s="311"/>
      <c r="N12" s="151"/>
      <c r="O12" s="306"/>
      <c r="P12" s="307"/>
      <c r="Q12" s="308"/>
    </row>
    <row r="13" spans="1:17" ht="24.75" customHeight="1">
      <c r="A13" s="363"/>
      <c r="B13" s="368"/>
      <c r="C13" s="368"/>
      <c r="D13" s="368"/>
      <c r="E13" s="364"/>
      <c r="F13" s="439"/>
      <c r="G13" s="440"/>
      <c r="H13" s="440"/>
      <c r="I13" s="440"/>
      <c r="J13" s="441"/>
      <c r="K13" s="327"/>
      <c r="L13" s="328"/>
      <c r="M13" s="329"/>
      <c r="N13" s="211"/>
      <c r="O13" s="363"/>
      <c r="P13" s="368"/>
      <c r="Q13" s="364"/>
    </row>
    <row r="14" spans="1:17" ht="24.75" customHeight="1">
      <c r="A14" s="306"/>
      <c r="B14" s="307"/>
      <c r="C14" s="307"/>
      <c r="D14" s="307"/>
      <c r="E14" s="308"/>
      <c r="F14" s="413"/>
      <c r="G14" s="414"/>
      <c r="H14" s="414"/>
      <c r="I14" s="414"/>
      <c r="J14" s="415"/>
      <c r="K14" s="309"/>
      <c r="L14" s="310"/>
      <c r="M14" s="311"/>
      <c r="N14" s="214"/>
      <c r="O14" s="306"/>
      <c r="P14" s="307"/>
      <c r="Q14" s="308"/>
    </row>
    <row r="15" spans="1:17" ht="24.75" customHeight="1">
      <c r="A15" s="363"/>
      <c r="B15" s="368"/>
      <c r="C15" s="368"/>
      <c r="D15" s="368"/>
      <c r="E15" s="364"/>
      <c r="F15" s="439"/>
      <c r="G15" s="440"/>
      <c r="H15" s="440"/>
      <c r="I15" s="440"/>
      <c r="J15" s="441"/>
      <c r="K15" s="327"/>
      <c r="L15" s="328"/>
      <c r="M15" s="329"/>
      <c r="N15" s="261"/>
      <c r="O15" s="363"/>
      <c r="P15" s="368"/>
      <c r="Q15" s="364"/>
    </row>
    <row r="16" spans="1:17" ht="24.75" customHeight="1">
      <c r="A16" s="306"/>
      <c r="B16" s="307"/>
      <c r="C16" s="307"/>
      <c r="D16" s="307"/>
      <c r="E16" s="308"/>
      <c r="F16" s="413"/>
      <c r="G16" s="414"/>
      <c r="H16" s="414"/>
      <c r="I16" s="414"/>
      <c r="J16" s="415"/>
      <c r="K16" s="309"/>
      <c r="L16" s="310"/>
      <c r="M16" s="311"/>
      <c r="N16" s="262"/>
      <c r="O16" s="306"/>
      <c r="P16" s="307"/>
      <c r="Q16" s="308"/>
    </row>
    <row r="17" spans="1:17" ht="24.75" customHeight="1">
      <c r="A17" s="363"/>
      <c r="B17" s="368"/>
      <c r="C17" s="368"/>
      <c r="D17" s="368"/>
      <c r="E17" s="364"/>
      <c r="F17" s="439"/>
      <c r="G17" s="440"/>
      <c r="H17" s="440"/>
      <c r="I17" s="440"/>
      <c r="J17" s="441"/>
      <c r="K17" s="327"/>
      <c r="L17" s="328"/>
      <c r="M17" s="329"/>
      <c r="N17" s="261"/>
      <c r="O17" s="363"/>
      <c r="P17" s="368"/>
      <c r="Q17" s="364"/>
    </row>
    <row r="18" spans="1:17" ht="24.75" customHeight="1">
      <c r="A18" s="306"/>
      <c r="B18" s="307"/>
      <c r="C18" s="307"/>
      <c r="D18" s="307"/>
      <c r="E18" s="308"/>
      <c r="F18" s="413"/>
      <c r="G18" s="414"/>
      <c r="H18" s="414"/>
      <c r="I18" s="414"/>
      <c r="J18" s="415"/>
      <c r="K18" s="309"/>
      <c r="L18" s="310"/>
      <c r="M18" s="311"/>
      <c r="N18" s="262"/>
      <c r="O18" s="306"/>
      <c r="P18" s="307"/>
      <c r="Q18" s="308"/>
    </row>
    <row r="19" spans="1:17" ht="24.75" customHeight="1">
      <c r="A19" s="363"/>
      <c r="B19" s="368"/>
      <c r="C19" s="368"/>
      <c r="D19" s="368"/>
      <c r="E19" s="364"/>
      <c r="F19" s="439"/>
      <c r="G19" s="440"/>
      <c r="H19" s="440"/>
      <c r="I19" s="440"/>
      <c r="J19" s="441"/>
      <c r="K19" s="327"/>
      <c r="L19" s="328"/>
      <c r="M19" s="329"/>
      <c r="N19" s="261"/>
      <c r="O19" s="363"/>
      <c r="P19" s="368"/>
      <c r="Q19" s="364"/>
    </row>
    <row r="20" spans="1:17" ht="24.75" customHeight="1">
      <c r="A20" s="306"/>
      <c r="B20" s="307"/>
      <c r="C20" s="307"/>
      <c r="D20" s="307"/>
      <c r="E20" s="308"/>
      <c r="F20" s="413"/>
      <c r="G20" s="414"/>
      <c r="H20" s="414"/>
      <c r="I20" s="414"/>
      <c r="J20" s="415"/>
      <c r="K20" s="309"/>
      <c r="L20" s="310"/>
      <c r="M20" s="311"/>
      <c r="N20" s="262"/>
      <c r="O20" s="306"/>
      <c r="P20" s="307"/>
      <c r="Q20" s="308"/>
    </row>
    <row r="21" spans="1:17" ht="24.75" customHeight="1">
      <c r="A21" s="363"/>
      <c r="B21" s="368"/>
      <c r="C21" s="368"/>
      <c r="D21" s="368"/>
      <c r="E21" s="364"/>
      <c r="F21" s="439"/>
      <c r="G21" s="440"/>
      <c r="H21" s="440"/>
      <c r="I21" s="440"/>
      <c r="J21" s="441"/>
      <c r="K21" s="327"/>
      <c r="L21" s="328"/>
      <c r="M21" s="329"/>
      <c r="N21" s="261"/>
      <c r="O21" s="363"/>
      <c r="P21" s="368"/>
      <c r="Q21" s="364"/>
    </row>
    <row r="22" spans="1:17" ht="24.75" customHeight="1">
      <c r="A22" s="306"/>
      <c r="B22" s="307"/>
      <c r="C22" s="307"/>
      <c r="D22" s="307"/>
      <c r="E22" s="308"/>
      <c r="F22" s="413"/>
      <c r="G22" s="414"/>
      <c r="H22" s="414"/>
      <c r="I22" s="414"/>
      <c r="J22" s="415"/>
      <c r="K22" s="309"/>
      <c r="L22" s="310"/>
      <c r="M22" s="311"/>
      <c r="N22" s="262"/>
      <c r="O22" s="306"/>
      <c r="P22" s="307"/>
      <c r="Q22" s="308"/>
    </row>
  </sheetData>
  <mergeCells count="81">
    <mergeCell ref="A14:E14"/>
    <mergeCell ref="F14:J14"/>
    <mergeCell ref="K14:M14"/>
    <mergeCell ref="O14:Q14"/>
    <mergeCell ref="A13:E13"/>
    <mergeCell ref="F13:J13"/>
    <mergeCell ref="K13:M13"/>
    <mergeCell ref="O13:Q13"/>
    <mergeCell ref="A4:E4"/>
    <mergeCell ref="F4:J4"/>
    <mergeCell ref="K4:M4"/>
    <mergeCell ref="O4:Q4"/>
    <mergeCell ref="A2:E2"/>
    <mergeCell ref="F2:J2"/>
    <mergeCell ref="K2:M2"/>
    <mergeCell ref="O2:Q2"/>
    <mergeCell ref="K3:M3"/>
    <mergeCell ref="A7:E7"/>
    <mergeCell ref="F7:J7"/>
    <mergeCell ref="K7:M7"/>
    <mergeCell ref="O7:Q7"/>
    <mergeCell ref="A8:E8"/>
    <mergeCell ref="F8:J8"/>
    <mergeCell ref="K8:M8"/>
    <mergeCell ref="O8:Q8"/>
    <mergeCell ref="A9:E9"/>
    <mergeCell ref="F9:J9"/>
    <mergeCell ref="K9:M9"/>
    <mergeCell ref="O9:Q9"/>
    <mergeCell ref="A10:E10"/>
    <mergeCell ref="F10:J10"/>
    <mergeCell ref="K10:M10"/>
    <mergeCell ref="O10:Q10"/>
    <mergeCell ref="A11:E11"/>
    <mergeCell ref="F11:J11"/>
    <mergeCell ref="K11:M11"/>
    <mergeCell ref="O11:Q11"/>
    <mergeCell ref="A12:E12"/>
    <mergeCell ref="F12:J12"/>
    <mergeCell ref="K12:M12"/>
    <mergeCell ref="O12:Q12"/>
    <mergeCell ref="A15:E15"/>
    <mergeCell ref="F15:J15"/>
    <mergeCell ref="K15:M15"/>
    <mergeCell ref="O15:Q15"/>
    <mergeCell ref="A16:E16"/>
    <mergeCell ref="F16:J16"/>
    <mergeCell ref="K16:M16"/>
    <mergeCell ref="O16:Q16"/>
    <mergeCell ref="A17:E17"/>
    <mergeCell ref="F17:J17"/>
    <mergeCell ref="K17:M17"/>
    <mergeCell ref="O17:Q17"/>
    <mergeCell ref="A18:E18"/>
    <mergeCell ref="F18:J18"/>
    <mergeCell ref="K18:M18"/>
    <mergeCell ref="O18:Q18"/>
    <mergeCell ref="A19:E19"/>
    <mergeCell ref="F19:J19"/>
    <mergeCell ref="K19:M19"/>
    <mergeCell ref="O19:Q19"/>
    <mergeCell ref="A20:E20"/>
    <mergeCell ref="F20:J20"/>
    <mergeCell ref="K20:M20"/>
    <mergeCell ref="O20:Q20"/>
    <mergeCell ref="A21:E21"/>
    <mergeCell ref="F21:J21"/>
    <mergeCell ref="K21:M21"/>
    <mergeCell ref="O21:Q21"/>
    <mergeCell ref="A22:E22"/>
    <mergeCell ref="F22:J22"/>
    <mergeCell ref="K22:M22"/>
    <mergeCell ref="O22:Q22"/>
    <mergeCell ref="A5:E5"/>
    <mergeCell ref="F5:J5"/>
    <mergeCell ref="K5:M5"/>
    <mergeCell ref="O5:Q5"/>
    <mergeCell ref="A6:E6"/>
    <mergeCell ref="F6:J6"/>
    <mergeCell ref="K6:M6"/>
    <mergeCell ref="O6:Q6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39"/>
  <sheetViews>
    <sheetView showGridLines="0" workbookViewId="0">
      <pane xSplit="4" ySplit="2" topLeftCell="E3" activePane="bottomRight" state="frozen"/>
      <selection activeCell="A9" sqref="A9:E9"/>
      <selection pane="topRight" activeCell="A9" sqref="A9:E9"/>
      <selection pane="bottomLeft" activeCell="A9" sqref="A9:E9"/>
      <selection pane="bottomRight" activeCell="A9" sqref="A9:E9"/>
    </sheetView>
  </sheetViews>
  <sheetFormatPr defaultColWidth="9" defaultRowHeight="20.100000000000001" customHeight="1"/>
  <cols>
    <col min="1" max="1" width="6.25" style="1" customWidth="1"/>
    <col min="2" max="2" width="7" style="2" customWidth="1"/>
    <col min="3" max="3" width="2.5" style="3" bestFit="1" customWidth="1"/>
    <col min="4" max="4" width="5.5" style="2" bestFit="1" customWidth="1"/>
    <col min="5" max="5" width="6.125" style="4" customWidth="1"/>
    <col min="6" max="12" width="6.125" style="1" customWidth="1"/>
    <col min="13" max="13" width="17.375" style="1" customWidth="1"/>
    <col min="14" max="16384" width="9" style="1"/>
  </cols>
  <sheetData>
    <row r="1" spans="1:13" ht="20.100000000000001" customHeight="1">
      <c r="A1" s="444" t="s">
        <v>8</v>
      </c>
      <c r="B1" s="445"/>
      <c r="C1" s="445"/>
      <c r="D1" s="446"/>
      <c r="E1" s="456" t="s">
        <v>25</v>
      </c>
      <c r="F1" s="457"/>
      <c r="G1" s="457"/>
      <c r="H1" s="457"/>
      <c r="I1" s="457"/>
      <c r="J1" s="458"/>
      <c r="K1" s="459" t="s">
        <v>26</v>
      </c>
      <c r="L1" s="460"/>
      <c r="M1" s="442" t="s">
        <v>19</v>
      </c>
    </row>
    <row r="2" spans="1:13" ht="20.100000000000001" customHeight="1">
      <c r="A2" s="447"/>
      <c r="B2" s="448"/>
      <c r="C2" s="448"/>
      <c r="D2" s="449"/>
      <c r="E2" s="217">
        <v>500</v>
      </c>
      <c r="F2" s="217" t="s">
        <v>100</v>
      </c>
      <c r="G2" s="217" t="s">
        <v>102</v>
      </c>
      <c r="H2" s="217" t="s">
        <v>105</v>
      </c>
      <c r="I2" s="5" t="s">
        <v>103</v>
      </c>
      <c r="J2" s="5" t="s">
        <v>104</v>
      </c>
      <c r="K2" s="5">
        <v>500</v>
      </c>
      <c r="L2" s="5" t="s">
        <v>101</v>
      </c>
      <c r="M2" s="443"/>
    </row>
    <row r="3" spans="1:13" ht="20.100000000000001" customHeight="1">
      <c r="A3" s="28"/>
      <c r="B3" s="288"/>
      <c r="C3" s="289"/>
      <c r="D3" s="290"/>
      <c r="E3" s="7"/>
      <c r="F3" s="7"/>
      <c r="G3" s="7"/>
      <c r="H3" s="7"/>
      <c r="I3" s="7"/>
      <c r="J3" s="7"/>
      <c r="K3" s="7"/>
      <c r="L3" s="7"/>
      <c r="M3" s="6"/>
    </row>
    <row r="4" spans="1:13" ht="20.100000000000001" customHeight="1">
      <c r="A4" s="279"/>
      <c r="B4" s="288"/>
      <c r="C4" s="289"/>
      <c r="D4" s="290"/>
      <c r="E4" s="7"/>
      <c r="F4" s="7"/>
      <c r="G4" s="7"/>
      <c r="H4" s="7"/>
      <c r="I4" s="7"/>
      <c r="J4" s="7"/>
      <c r="K4" s="7"/>
      <c r="L4" s="7"/>
      <c r="M4" s="6"/>
    </row>
    <row r="5" spans="1:13" ht="20.100000000000001" customHeight="1">
      <c r="A5" s="8"/>
      <c r="B5" s="27"/>
      <c r="C5" s="73"/>
      <c r="D5" s="29"/>
      <c r="E5" s="7"/>
      <c r="F5" s="7"/>
      <c r="G5" s="7"/>
      <c r="H5" s="7"/>
      <c r="I5" s="7"/>
      <c r="J5" s="7"/>
      <c r="K5" s="7"/>
      <c r="L5" s="7"/>
      <c r="M5" s="6"/>
    </row>
    <row r="6" spans="1:13" ht="20.100000000000001" customHeight="1">
      <c r="A6" s="204"/>
      <c r="B6" s="27"/>
      <c r="C6" s="73"/>
      <c r="D6" s="29"/>
      <c r="E6" s="7"/>
      <c r="F6" s="7"/>
      <c r="G6" s="7"/>
      <c r="H6" s="7"/>
      <c r="I6" s="7"/>
      <c r="J6" s="7"/>
      <c r="K6" s="7"/>
      <c r="L6" s="7"/>
      <c r="M6" s="6"/>
    </row>
    <row r="7" spans="1:13" ht="20.100000000000001" customHeight="1">
      <c r="A7" s="203"/>
      <c r="B7" s="27"/>
      <c r="C7" s="73"/>
      <c r="D7" s="29"/>
      <c r="E7" s="7"/>
      <c r="F7" s="7"/>
      <c r="G7" s="7"/>
      <c r="H7" s="7"/>
      <c r="I7" s="7"/>
      <c r="J7" s="7"/>
      <c r="K7" s="7"/>
      <c r="L7" s="7"/>
      <c r="M7" s="6"/>
    </row>
    <row r="8" spans="1:13" ht="20.100000000000001" customHeight="1">
      <c r="A8" s="8"/>
      <c r="B8" s="27"/>
      <c r="C8" s="73"/>
      <c r="D8" s="29"/>
      <c r="E8" s="7"/>
      <c r="F8" s="7"/>
      <c r="G8" s="7"/>
      <c r="H8" s="7"/>
      <c r="I8" s="7"/>
      <c r="J8" s="7"/>
      <c r="K8" s="7"/>
      <c r="L8" s="7"/>
      <c r="M8" s="6"/>
    </row>
    <row r="9" spans="1:13" ht="20.100000000000001" customHeight="1">
      <c r="A9" s="218"/>
      <c r="B9" s="27"/>
      <c r="C9" s="73"/>
      <c r="D9" s="29"/>
      <c r="E9" s="7"/>
      <c r="F9" s="7"/>
      <c r="G9" s="7"/>
      <c r="H9" s="7"/>
      <c r="I9" s="7"/>
      <c r="J9" s="7"/>
      <c r="K9" s="7"/>
      <c r="L9" s="7"/>
      <c r="M9" s="6"/>
    </row>
    <row r="10" spans="1:13" ht="20.100000000000001" customHeight="1">
      <c r="A10" s="8"/>
      <c r="B10" s="27"/>
      <c r="C10" s="73"/>
      <c r="D10" s="29"/>
      <c r="E10" s="7"/>
      <c r="F10" s="7"/>
      <c r="G10" s="7"/>
      <c r="H10" s="7"/>
      <c r="I10" s="7"/>
      <c r="J10" s="7"/>
      <c r="K10" s="7"/>
      <c r="L10" s="7"/>
      <c r="M10" s="6"/>
    </row>
    <row r="11" spans="1:13" ht="20.100000000000001" customHeight="1">
      <c r="A11" s="8"/>
      <c r="B11" s="27"/>
      <c r="C11" s="73"/>
      <c r="D11" s="29"/>
      <c r="E11" s="7"/>
      <c r="F11" s="7"/>
      <c r="G11" s="7"/>
      <c r="H11" s="7"/>
      <c r="I11" s="7"/>
      <c r="J11" s="7"/>
      <c r="K11" s="7"/>
      <c r="L11" s="7"/>
      <c r="M11" s="6"/>
    </row>
    <row r="12" spans="1:13" ht="20.100000000000001" customHeight="1">
      <c r="A12" s="8"/>
      <c r="B12" s="27"/>
      <c r="C12" s="73"/>
      <c r="D12" s="29"/>
      <c r="E12" s="7"/>
      <c r="F12" s="7"/>
      <c r="G12" s="7"/>
      <c r="H12" s="7"/>
      <c r="I12" s="7"/>
      <c r="J12" s="7"/>
      <c r="K12" s="7"/>
      <c r="L12" s="7"/>
      <c r="M12" s="6"/>
    </row>
    <row r="13" spans="1:13" ht="20.100000000000001" customHeight="1">
      <c r="A13" s="8"/>
      <c r="B13" s="27"/>
      <c r="C13" s="73"/>
      <c r="D13" s="29"/>
      <c r="E13" s="7"/>
      <c r="F13" s="7"/>
      <c r="G13" s="7"/>
      <c r="H13" s="7"/>
      <c r="I13" s="7"/>
      <c r="J13" s="7"/>
      <c r="K13" s="7"/>
      <c r="L13" s="7"/>
      <c r="M13" s="6"/>
    </row>
    <row r="14" spans="1:13" ht="20.100000000000001" customHeight="1">
      <c r="A14" s="8"/>
      <c r="B14" s="27"/>
      <c r="C14" s="73"/>
      <c r="D14" s="29"/>
      <c r="E14" s="7"/>
      <c r="F14" s="7"/>
      <c r="G14" s="7"/>
      <c r="H14" s="7"/>
      <c r="I14" s="7"/>
      <c r="J14" s="7"/>
      <c r="K14" s="7"/>
      <c r="L14" s="7"/>
      <c r="M14" s="6"/>
    </row>
    <row r="15" spans="1:13" ht="20.100000000000001" customHeight="1">
      <c r="A15" s="8"/>
      <c r="B15" s="27"/>
      <c r="C15" s="73" t="str">
        <f t="shared" ref="C15:C17" si="0">IF(D15="","","+")</f>
        <v/>
      </c>
      <c r="D15" s="29"/>
      <c r="E15" s="7"/>
      <c r="F15" s="7"/>
      <c r="G15" s="7"/>
      <c r="H15" s="7"/>
      <c r="I15" s="7"/>
      <c r="J15" s="7"/>
      <c r="K15" s="7"/>
      <c r="L15" s="7"/>
      <c r="M15" s="6"/>
    </row>
    <row r="16" spans="1:13" ht="20.100000000000001" customHeight="1">
      <c r="A16" s="8"/>
      <c r="B16" s="27"/>
      <c r="C16" s="73" t="str">
        <f t="shared" si="0"/>
        <v/>
      </c>
      <c r="D16" s="29"/>
      <c r="E16" s="7"/>
      <c r="F16" s="7"/>
      <c r="G16" s="7"/>
      <c r="H16" s="7"/>
      <c r="I16" s="7"/>
      <c r="J16" s="7"/>
      <c r="K16" s="7"/>
      <c r="L16" s="7"/>
      <c r="M16" s="6"/>
    </row>
    <row r="17" spans="1:13" ht="20.100000000000001" customHeight="1">
      <c r="A17" s="8"/>
      <c r="B17" s="27"/>
      <c r="C17" s="73" t="str">
        <f t="shared" si="0"/>
        <v/>
      </c>
      <c r="D17" s="29"/>
      <c r="E17" s="7"/>
      <c r="F17" s="7"/>
      <c r="G17" s="7"/>
      <c r="H17" s="7"/>
      <c r="I17" s="7"/>
      <c r="J17" s="7"/>
      <c r="K17" s="7"/>
      <c r="L17" s="7"/>
      <c r="M17" s="6"/>
    </row>
    <row r="18" spans="1:13" ht="20.100000000000001" customHeight="1">
      <c r="A18" s="450" t="s">
        <v>7</v>
      </c>
      <c r="B18" s="451"/>
      <c r="C18" s="451"/>
      <c r="D18" s="452"/>
      <c r="E18" s="7">
        <f>SUM(E3:E17)</f>
        <v>0</v>
      </c>
      <c r="F18" s="7">
        <f>SUM(F3:F17)</f>
        <v>0</v>
      </c>
      <c r="G18" s="7">
        <f>SUM(G3:G17)</f>
        <v>0</v>
      </c>
      <c r="H18" s="7">
        <f>SUM(H3:H17)</f>
        <v>0</v>
      </c>
      <c r="I18" s="7">
        <f t="shared" ref="I18:J18" si="1">SUM(I3:I17)</f>
        <v>0</v>
      </c>
      <c r="J18" s="7">
        <f t="shared" si="1"/>
        <v>0</v>
      </c>
      <c r="K18" s="7">
        <f>SUM(K3:K17)</f>
        <v>0</v>
      </c>
      <c r="L18" s="7">
        <f>SUM(L3:L17)</f>
        <v>0</v>
      </c>
      <c r="M18" s="6"/>
    </row>
    <row r="19" spans="1:13" ht="20.100000000000001" customHeight="1">
      <c r="A19" s="82"/>
      <c r="B19" s="27"/>
      <c r="C19" s="73"/>
      <c r="D19" s="29"/>
      <c r="E19" s="7"/>
      <c r="F19" s="7"/>
      <c r="G19" s="7"/>
      <c r="H19" s="7"/>
      <c r="I19" s="7"/>
      <c r="J19" s="7"/>
      <c r="K19" s="7"/>
      <c r="L19" s="7"/>
      <c r="M19" s="6"/>
    </row>
    <row r="20" spans="1:13" ht="20.100000000000001" customHeight="1">
      <c r="A20" s="28"/>
      <c r="B20" s="27"/>
      <c r="C20" s="73"/>
      <c r="D20" s="29"/>
      <c r="E20" s="7"/>
      <c r="F20" s="7"/>
      <c r="G20" s="7"/>
      <c r="H20" s="7"/>
      <c r="I20" s="7"/>
      <c r="J20" s="7"/>
      <c r="K20" s="7"/>
      <c r="L20" s="7"/>
      <c r="M20" s="6"/>
    </row>
    <row r="21" spans="1:13" ht="20.100000000000001" customHeight="1">
      <c r="A21" s="8"/>
      <c r="B21" s="27"/>
      <c r="C21" s="73"/>
      <c r="D21" s="29"/>
      <c r="E21" s="7"/>
      <c r="F21" s="7"/>
      <c r="G21" s="7"/>
      <c r="H21" s="7"/>
      <c r="I21" s="7"/>
      <c r="J21" s="7"/>
      <c r="K21" s="7"/>
      <c r="L21" s="7"/>
      <c r="M21" s="6"/>
    </row>
    <row r="22" spans="1:13" ht="20.100000000000001" customHeight="1">
      <c r="A22" s="8"/>
      <c r="B22" s="27"/>
      <c r="C22" s="73"/>
      <c r="D22" s="29"/>
      <c r="E22" s="7"/>
      <c r="F22" s="7"/>
      <c r="G22" s="7"/>
      <c r="H22" s="7"/>
      <c r="I22" s="7"/>
      <c r="J22" s="7"/>
      <c r="K22" s="7"/>
      <c r="L22" s="7"/>
      <c r="M22" s="6"/>
    </row>
    <row r="23" spans="1:13" ht="20.100000000000001" customHeight="1">
      <c r="A23" s="8"/>
      <c r="B23" s="27"/>
      <c r="C23" s="73"/>
      <c r="D23" s="29"/>
      <c r="E23" s="7"/>
      <c r="F23" s="7"/>
      <c r="G23" s="7"/>
      <c r="H23" s="7"/>
      <c r="I23" s="7"/>
      <c r="J23" s="7"/>
      <c r="K23" s="7"/>
      <c r="L23" s="7"/>
      <c r="M23" s="6"/>
    </row>
    <row r="24" spans="1:13" ht="20.100000000000001" customHeight="1">
      <c r="A24" s="8"/>
      <c r="B24" s="27"/>
      <c r="C24" s="73"/>
      <c r="D24" s="29"/>
      <c r="E24" s="7"/>
      <c r="F24" s="7"/>
      <c r="G24" s="7"/>
      <c r="H24" s="7"/>
      <c r="I24" s="7"/>
      <c r="J24" s="7"/>
      <c r="K24" s="7"/>
      <c r="L24" s="7"/>
      <c r="M24" s="6"/>
    </row>
    <row r="25" spans="1:13" ht="20.100000000000001" customHeight="1">
      <c r="A25" s="8"/>
      <c r="B25" s="27"/>
      <c r="C25" s="73"/>
      <c r="D25" s="29"/>
      <c r="E25" s="7"/>
      <c r="F25" s="7"/>
      <c r="G25" s="7"/>
      <c r="H25" s="7"/>
      <c r="I25" s="7"/>
      <c r="J25" s="7"/>
      <c r="K25" s="7"/>
      <c r="L25" s="7"/>
      <c r="M25" s="6"/>
    </row>
    <row r="26" spans="1:13" ht="20.100000000000001" customHeight="1">
      <c r="A26" s="8"/>
      <c r="B26" s="27"/>
      <c r="C26" s="73" t="str">
        <f t="shared" ref="C26:C35" si="2">IF(D26="","","+")</f>
        <v/>
      </c>
      <c r="D26" s="29"/>
      <c r="E26" s="7"/>
      <c r="F26" s="7"/>
      <c r="G26" s="7"/>
      <c r="H26" s="7"/>
      <c r="I26" s="7"/>
      <c r="J26" s="7"/>
      <c r="K26" s="7"/>
      <c r="L26" s="7"/>
      <c r="M26" s="6"/>
    </row>
    <row r="27" spans="1:13" ht="20.100000000000001" customHeight="1">
      <c r="A27" s="8"/>
      <c r="B27" s="27"/>
      <c r="C27" s="73" t="str">
        <f t="shared" si="2"/>
        <v/>
      </c>
      <c r="D27" s="29"/>
      <c r="E27" s="7"/>
      <c r="F27" s="7"/>
      <c r="G27" s="7"/>
      <c r="H27" s="7"/>
      <c r="I27" s="7"/>
      <c r="J27" s="7"/>
      <c r="K27" s="7"/>
      <c r="L27" s="7"/>
      <c r="M27" s="6"/>
    </row>
    <row r="28" spans="1:13" ht="20.100000000000001" customHeight="1">
      <c r="A28" s="8"/>
      <c r="B28" s="27"/>
      <c r="C28" s="73" t="str">
        <f t="shared" si="2"/>
        <v/>
      </c>
      <c r="D28" s="29"/>
      <c r="E28" s="7"/>
      <c r="F28" s="7"/>
      <c r="G28" s="7"/>
      <c r="H28" s="7"/>
      <c r="I28" s="7"/>
      <c r="J28" s="7"/>
      <c r="K28" s="7"/>
      <c r="L28" s="7"/>
      <c r="M28" s="6"/>
    </row>
    <row r="29" spans="1:13" ht="20.100000000000001" customHeight="1">
      <c r="A29" s="8"/>
      <c r="B29" s="27"/>
      <c r="C29" s="73" t="str">
        <f t="shared" si="2"/>
        <v/>
      </c>
      <c r="D29" s="29"/>
      <c r="E29" s="7"/>
      <c r="F29" s="7"/>
      <c r="G29" s="7"/>
      <c r="H29" s="7"/>
      <c r="I29" s="7"/>
      <c r="J29" s="7"/>
      <c r="K29" s="7"/>
      <c r="L29" s="7"/>
      <c r="M29" s="6"/>
    </row>
    <row r="30" spans="1:13" ht="20.100000000000001" customHeight="1">
      <c r="A30" s="8"/>
      <c r="B30" s="27"/>
      <c r="C30" s="73" t="str">
        <f t="shared" si="2"/>
        <v/>
      </c>
      <c r="D30" s="29"/>
      <c r="E30" s="7"/>
      <c r="F30" s="7"/>
      <c r="G30" s="7"/>
      <c r="H30" s="7"/>
      <c r="I30" s="7"/>
      <c r="J30" s="7"/>
      <c r="K30" s="7"/>
      <c r="L30" s="7"/>
      <c r="M30" s="6"/>
    </row>
    <row r="31" spans="1:13" ht="20.100000000000001" customHeight="1">
      <c r="A31" s="8"/>
      <c r="B31" s="27"/>
      <c r="C31" s="73" t="str">
        <f t="shared" si="2"/>
        <v/>
      </c>
      <c r="D31" s="29"/>
      <c r="E31" s="7"/>
      <c r="F31" s="7"/>
      <c r="G31" s="7"/>
      <c r="H31" s="7"/>
      <c r="I31" s="7"/>
      <c r="J31" s="7"/>
      <c r="K31" s="7"/>
      <c r="L31" s="7"/>
      <c r="M31" s="6"/>
    </row>
    <row r="32" spans="1:13" ht="20.100000000000001" customHeight="1">
      <c r="A32" s="8"/>
      <c r="B32" s="27"/>
      <c r="C32" s="73" t="str">
        <f t="shared" si="2"/>
        <v/>
      </c>
      <c r="D32" s="29"/>
      <c r="E32" s="7"/>
      <c r="F32" s="7"/>
      <c r="G32" s="7"/>
      <c r="H32" s="7"/>
      <c r="I32" s="7"/>
      <c r="J32" s="7"/>
      <c r="K32" s="7"/>
      <c r="L32" s="7"/>
      <c r="M32" s="6"/>
    </row>
    <row r="33" spans="1:13" ht="20.100000000000001" customHeight="1">
      <c r="A33" s="8"/>
      <c r="B33" s="27"/>
      <c r="C33" s="73" t="str">
        <f t="shared" si="2"/>
        <v/>
      </c>
      <c r="D33" s="29"/>
      <c r="E33" s="7"/>
      <c r="F33" s="7"/>
      <c r="G33" s="7"/>
      <c r="H33" s="7"/>
      <c r="I33" s="7"/>
      <c r="J33" s="7"/>
      <c r="K33" s="7"/>
      <c r="L33" s="7"/>
      <c r="M33" s="6"/>
    </row>
    <row r="34" spans="1:13" ht="20.100000000000001" customHeight="1">
      <c r="A34" s="8"/>
      <c r="B34" s="27"/>
      <c r="C34" s="73" t="str">
        <f t="shared" si="2"/>
        <v/>
      </c>
      <c r="D34" s="29"/>
      <c r="E34" s="7"/>
      <c r="F34" s="7"/>
      <c r="G34" s="7"/>
      <c r="H34" s="7"/>
      <c r="I34" s="7"/>
      <c r="J34" s="7"/>
      <c r="K34" s="7"/>
      <c r="L34" s="7"/>
      <c r="M34" s="6"/>
    </row>
    <row r="35" spans="1:13" ht="20.100000000000001" customHeight="1">
      <c r="A35" s="8"/>
      <c r="B35" s="27"/>
      <c r="C35" s="73" t="str">
        <f t="shared" si="2"/>
        <v/>
      </c>
      <c r="D35" s="29"/>
      <c r="E35" s="7"/>
      <c r="F35" s="7"/>
      <c r="G35" s="7"/>
      <c r="H35" s="7"/>
      <c r="I35" s="7"/>
      <c r="J35" s="7"/>
      <c r="K35" s="7"/>
      <c r="L35" s="7"/>
      <c r="M35" s="6"/>
    </row>
    <row r="36" spans="1:13" ht="20.100000000000001" customHeight="1">
      <c r="A36" s="8"/>
      <c r="B36" s="27"/>
      <c r="C36" s="73"/>
      <c r="D36" s="29"/>
      <c r="E36" s="7"/>
      <c r="F36" s="7"/>
      <c r="G36" s="7"/>
      <c r="H36" s="7"/>
      <c r="I36" s="7"/>
      <c r="J36" s="7"/>
      <c r="K36" s="7"/>
      <c r="L36" s="7"/>
      <c r="M36" s="6"/>
    </row>
    <row r="37" spans="1:13" ht="20.100000000000001" customHeight="1">
      <c r="A37" s="8"/>
      <c r="B37" s="27"/>
      <c r="C37" s="73"/>
      <c r="D37" s="29"/>
      <c r="E37" s="7"/>
      <c r="F37" s="7"/>
      <c r="G37" s="7"/>
      <c r="H37" s="7"/>
      <c r="I37" s="7"/>
      <c r="J37" s="7"/>
      <c r="K37" s="7"/>
      <c r="L37" s="7"/>
      <c r="M37" s="6"/>
    </row>
    <row r="38" spans="1:13" ht="20.100000000000001" customHeight="1">
      <c r="A38" s="450" t="s">
        <v>7</v>
      </c>
      <c r="B38" s="451"/>
      <c r="C38" s="451"/>
      <c r="D38" s="452"/>
      <c r="E38" s="7">
        <f>SUM(E19:E37)</f>
        <v>0</v>
      </c>
      <c r="F38" s="7"/>
      <c r="G38" s="7"/>
      <c r="H38" s="7">
        <f t="shared" ref="H38:L38" si="3">SUM(H20:H37)</f>
        <v>0</v>
      </c>
      <c r="I38" s="7">
        <f t="shared" si="3"/>
        <v>0</v>
      </c>
      <c r="J38" s="7">
        <f t="shared" si="3"/>
        <v>0</v>
      </c>
      <c r="K38" s="7">
        <f t="shared" si="3"/>
        <v>0</v>
      </c>
      <c r="L38" s="7">
        <f t="shared" si="3"/>
        <v>0</v>
      </c>
      <c r="M38" s="6"/>
    </row>
    <row r="39" spans="1:13" ht="20.100000000000001" customHeight="1" thickBot="1">
      <c r="A39" s="453" t="s">
        <v>9</v>
      </c>
      <c r="B39" s="454"/>
      <c r="C39" s="454"/>
      <c r="D39" s="455"/>
      <c r="E39" s="9">
        <f>E18+E38</f>
        <v>0</v>
      </c>
      <c r="F39" s="9"/>
      <c r="G39" s="9"/>
      <c r="H39" s="9">
        <f t="shared" ref="H39:L39" si="4">H18+H38</f>
        <v>0</v>
      </c>
      <c r="I39" s="9">
        <f t="shared" si="4"/>
        <v>0</v>
      </c>
      <c r="J39" s="9">
        <f t="shared" si="4"/>
        <v>0</v>
      </c>
      <c r="K39" s="9">
        <f t="shared" si="4"/>
        <v>0</v>
      </c>
      <c r="L39" s="9">
        <f t="shared" si="4"/>
        <v>0</v>
      </c>
      <c r="M39" s="10"/>
    </row>
  </sheetData>
  <sheetProtection formatCells="0" formatColumns="0" formatRows="0" insertColumns="0" insertRows="0" selectLockedCells="1"/>
  <mergeCells count="7">
    <mergeCell ref="M1:M2"/>
    <mergeCell ref="A1:D2"/>
    <mergeCell ref="A18:D18"/>
    <mergeCell ref="A38:D38"/>
    <mergeCell ref="A39:D39"/>
    <mergeCell ref="E1:J1"/>
    <mergeCell ref="K1:L1"/>
  </mergeCells>
  <phoneticPr fontId="3"/>
  <pageMargins left="1.01" right="0.31" top="0.74803149606299213" bottom="0.74803149606299213" header="0.31496062992125984" footer="0.31496062992125984"/>
  <pageSetup paperSize="9" orientation="portrait" r:id="rId1"/>
  <headerFooter>
    <oddHeader>&amp;C&amp;14&amp;A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1066A-7922-4F1D-83B7-90CAC1B97939}">
  <sheetPr>
    <tabColor rgb="FFFFFF00"/>
  </sheetPr>
  <dimension ref="A1:V28"/>
  <sheetViews>
    <sheetView showGridLines="0" zoomScaleNormal="100" workbookViewId="0">
      <selection activeCell="A9" sqref="A9:E9"/>
    </sheetView>
  </sheetViews>
  <sheetFormatPr defaultColWidth="9" defaultRowHeight="20.100000000000001" customHeight="1"/>
  <cols>
    <col min="1" max="1" width="15" style="56" bestFit="1" customWidth="1"/>
    <col min="2" max="2" width="29.625" style="38" customWidth="1"/>
    <col min="3" max="3" width="22.875" style="38" customWidth="1"/>
    <col min="4" max="4" width="2.75" style="38" bestFit="1" customWidth="1"/>
    <col min="5" max="5" width="6.875" style="57" customWidth="1"/>
    <col min="6" max="6" width="6.25" style="58" customWidth="1"/>
    <col min="7" max="8" width="4.625" style="59" customWidth="1"/>
    <col min="9" max="10" width="5.5" style="11" bestFit="1" customWidth="1"/>
    <col min="11" max="11" width="4.5" style="11" bestFit="1" customWidth="1"/>
    <col min="12" max="13" width="5" style="11" bestFit="1" customWidth="1"/>
    <col min="14" max="14" width="4.125" style="11" bestFit="1" customWidth="1"/>
    <col min="15" max="17" width="4" style="11" bestFit="1" customWidth="1"/>
    <col min="18" max="22" width="4.875" style="11" bestFit="1" customWidth="1"/>
    <col min="23" max="16384" width="9" style="11"/>
  </cols>
  <sheetData>
    <row r="1" spans="1:22" s="38" customFormat="1" ht="39.950000000000003" customHeight="1">
      <c r="A1" s="33" t="s">
        <v>121</v>
      </c>
      <c r="B1" s="34"/>
      <c r="C1" s="34"/>
      <c r="D1" s="34"/>
      <c r="E1" s="35"/>
      <c r="F1" s="36"/>
      <c r="G1" s="37"/>
      <c r="H1" s="59"/>
    </row>
    <row r="2" spans="1:22" s="38" customFormat="1" ht="24.95" customHeight="1">
      <c r="A2" s="39" t="s">
        <v>2</v>
      </c>
      <c r="B2" s="40" t="s">
        <v>1</v>
      </c>
      <c r="C2" s="300" t="s">
        <v>3</v>
      </c>
      <c r="D2" s="301"/>
      <c r="E2" s="302"/>
      <c r="F2" s="373" t="s">
        <v>0</v>
      </c>
      <c r="G2" s="374"/>
      <c r="H2" s="239"/>
      <c r="I2" s="38" t="s">
        <v>122</v>
      </c>
    </row>
    <row r="3" spans="1:22" s="38" customFormat="1" ht="30" customHeight="1">
      <c r="A3" s="65" t="s">
        <v>181</v>
      </c>
      <c r="B3" s="64" t="s">
        <v>182</v>
      </c>
      <c r="C3" s="230"/>
      <c r="D3" s="61"/>
      <c r="E3" s="225"/>
      <c r="F3" s="240"/>
      <c r="G3" s="46" t="s">
        <v>123</v>
      </c>
      <c r="H3" s="241"/>
      <c r="I3" s="38">
        <v>1</v>
      </c>
    </row>
    <row r="4" spans="1:22" s="38" customFormat="1" ht="30" customHeight="1">
      <c r="A4" s="65"/>
      <c r="B4" s="64"/>
      <c r="C4" s="230"/>
      <c r="D4" s="61"/>
      <c r="E4" s="225"/>
      <c r="F4" s="240"/>
      <c r="G4" s="46"/>
      <c r="H4" s="241"/>
    </row>
    <row r="5" spans="1:22" s="38" customFormat="1" ht="30" customHeight="1">
      <c r="A5" s="65"/>
      <c r="B5" s="64"/>
      <c r="C5" s="230"/>
      <c r="D5" s="61"/>
      <c r="E5" s="225"/>
      <c r="F5" s="240"/>
      <c r="G5" s="46"/>
      <c r="H5" s="241"/>
    </row>
    <row r="6" spans="1:22" s="38" customFormat="1" ht="30" customHeight="1">
      <c r="A6" s="65"/>
      <c r="B6" s="64"/>
      <c r="C6" s="230"/>
      <c r="D6" s="61"/>
      <c r="E6" s="225"/>
      <c r="F6" s="240"/>
      <c r="G6" s="46"/>
      <c r="H6" s="241"/>
    </row>
    <row r="7" spans="1:22" s="38" customFormat="1" ht="30" customHeight="1">
      <c r="A7" s="65"/>
      <c r="B7" s="64"/>
      <c r="C7" s="230"/>
      <c r="D7" s="61"/>
      <c r="E7" s="225"/>
      <c r="F7" s="240"/>
      <c r="G7" s="46"/>
      <c r="H7" s="241"/>
    </row>
    <row r="8" spans="1:22" s="38" customFormat="1" ht="30" customHeight="1">
      <c r="A8" s="65"/>
      <c r="B8" s="64"/>
      <c r="C8" s="230"/>
      <c r="D8" s="61"/>
      <c r="E8" s="225"/>
      <c r="F8" s="240"/>
      <c r="G8" s="46"/>
      <c r="H8" s="241"/>
    </row>
    <row r="9" spans="1:22" s="38" customFormat="1" ht="30" customHeight="1">
      <c r="A9" s="81" t="s">
        <v>157</v>
      </c>
      <c r="B9" s="242" t="s">
        <v>158</v>
      </c>
      <c r="C9" s="287">
        <f>I9*2.5</f>
        <v>0.99890625000000022</v>
      </c>
      <c r="D9" s="61"/>
      <c r="E9" s="243" t="s">
        <v>166</v>
      </c>
      <c r="F9" s="226"/>
      <c r="G9" s="46" t="s">
        <v>165</v>
      </c>
      <c r="H9" s="241"/>
      <c r="I9" s="244">
        <f>桝工調書!N3</f>
        <v>0.3995625000000001</v>
      </c>
      <c r="J9" s="244"/>
      <c r="K9" s="245"/>
      <c r="L9" s="245"/>
      <c r="M9" s="245"/>
      <c r="N9" s="245"/>
      <c r="O9" s="245"/>
      <c r="P9" s="245"/>
      <c r="S9" s="245"/>
      <c r="T9" s="245"/>
      <c r="U9" s="245"/>
      <c r="V9" s="245"/>
    </row>
    <row r="10" spans="1:22" s="38" customFormat="1" ht="30" customHeight="1">
      <c r="A10" s="227" t="s">
        <v>159</v>
      </c>
      <c r="B10" s="242"/>
      <c r="C10" s="230"/>
      <c r="D10" s="61"/>
      <c r="E10" s="243"/>
      <c r="F10" s="228"/>
      <c r="G10" s="46"/>
      <c r="H10" s="241"/>
      <c r="I10" s="244">
        <f>桝工調書!O3</f>
        <v>6.5020625000000001</v>
      </c>
      <c r="J10" s="244"/>
      <c r="K10" s="245"/>
      <c r="L10" s="245"/>
      <c r="M10" s="245"/>
      <c r="N10" s="245"/>
      <c r="O10" s="245"/>
      <c r="P10" s="245"/>
      <c r="S10" s="245"/>
      <c r="T10" s="245"/>
      <c r="U10" s="245"/>
      <c r="V10" s="245"/>
    </row>
    <row r="11" spans="1:22" s="38" customFormat="1" ht="30" customHeight="1">
      <c r="A11" s="227" t="s">
        <v>160</v>
      </c>
      <c r="B11" s="242" t="s">
        <v>164</v>
      </c>
      <c r="C11" s="230"/>
      <c r="D11" s="61"/>
      <c r="E11" s="243"/>
      <c r="F11" s="228"/>
      <c r="G11" s="46" t="s">
        <v>163</v>
      </c>
      <c r="H11" s="241"/>
      <c r="I11" s="244">
        <f>桝工調書!P3</f>
        <v>0.18150000000000002</v>
      </c>
      <c r="J11" s="244"/>
      <c r="K11" s="245"/>
      <c r="L11" s="245"/>
      <c r="M11" s="245"/>
      <c r="N11" s="245"/>
      <c r="O11" s="245"/>
      <c r="P11" s="245"/>
      <c r="S11" s="245"/>
      <c r="T11" s="245"/>
      <c r="U11" s="245"/>
      <c r="V11" s="245"/>
    </row>
    <row r="12" spans="1:22" s="38" customFormat="1" ht="30" customHeight="1">
      <c r="A12" s="227"/>
      <c r="B12" s="242"/>
      <c r="C12" s="230"/>
      <c r="D12" s="61"/>
      <c r="E12" s="225"/>
      <c r="F12" s="228"/>
      <c r="G12" s="46"/>
      <c r="H12" s="241"/>
      <c r="I12" s="245"/>
      <c r="J12" s="245"/>
      <c r="K12" s="245"/>
      <c r="L12" s="245"/>
      <c r="M12" s="245"/>
      <c r="N12" s="245"/>
    </row>
    <row r="13" spans="1:22" s="38" customFormat="1" ht="30" customHeight="1">
      <c r="A13" s="65" t="s">
        <v>161</v>
      </c>
      <c r="B13" s="64" t="s">
        <v>183</v>
      </c>
      <c r="C13" s="230"/>
      <c r="D13" s="61"/>
      <c r="E13" s="225"/>
      <c r="F13" s="240"/>
      <c r="G13" s="46" t="s">
        <v>162</v>
      </c>
      <c r="H13" s="241"/>
    </row>
    <row r="14" spans="1:22" s="38" customFormat="1" ht="30" customHeight="1">
      <c r="A14" s="65"/>
      <c r="B14" s="64"/>
      <c r="C14" s="230"/>
      <c r="D14" s="61"/>
      <c r="E14" s="225"/>
      <c r="F14" s="240"/>
      <c r="G14" s="46"/>
      <c r="H14" s="241"/>
    </row>
    <row r="15" spans="1:22" s="38" customFormat="1" ht="30" customHeight="1">
      <c r="A15" s="65"/>
      <c r="B15" s="64"/>
      <c r="C15" s="230"/>
      <c r="D15" s="61"/>
      <c r="E15" s="225"/>
      <c r="F15" s="240"/>
      <c r="G15" s="46"/>
      <c r="H15" s="241"/>
    </row>
    <row r="16" spans="1:22" s="38" customFormat="1" ht="30" customHeight="1">
      <c r="A16" s="65"/>
      <c r="B16" s="64"/>
      <c r="C16" s="230"/>
      <c r="D16" s="61"/>
      <c r="E16" s="225"/>
      <c r="F16" s="240"/>
      <c r="G16" s="46"/>
      <c r="H16" s="241"/>
    </row>
    <row r="17" spans="1:8" s="38" customFormat="1" ht="30" customHeight="1">
      <c r="A17" s="65"/>
      <c r="B17" s="64"/>
      <c r="C17" s="230"/>
      <c r="D17" s="61"/>
      <c r="E17" s="225"/>
      <c r="F17" s="240"/>
      <c r="G17" s="46"/>
      <c r="H17" s="241"/>
    </row>
    <row r="18" spans="1:8" s="38" customFormat="1" ht="30" customHeight="1">
      <c r="A18" s="65"/>
      <c r="B18" s="64"/>
      <c r="C18" s="232"/>
      <c r="D18" s="43"/>
      <c r="E18" s="234"/>
      <c r="F18" s="228"/>
      <c r="G18" s="46"/>
      <c r="H18" s="241"/>
    </row>
    <row r="19" spans="1:8" s="38" customFormat="1" ht="30" customHeight="1">
      <c r="A19" s="65"/>
      <c r="B19" s="64"/>
      <c r="C19" s="230"/>
      <c r="D19" s="61"/>
      <c r="E19" s="246"/>
      <c r="F19" s="240"/>
      <c r="G19" s="46"/>
      <c r="H19" s="241"/>
    </row>
    <row r="20" spans="1:8" s="38" customFormat="1" ht="30" customHeight="1">
      <c r="A20" s="65"/>
      <c r="B20" s="64"/>
      <c r="C20" s="232"/>
      <c r="D20" s="43"/>
      <c r="E20" s="247"/>
      <c r="F20" s="228"/>
      <c r="G20" s="46"/>
      <c r="H20" s="241"/>
    </row>
    <row r="21" spans="1:8" ht="30" customHeight="1">
      <c r="A21" s="41"/>
      <c r="B21" s="64"/>
      <c r="C21" s="232"/>
      <c r="D21" s="43"/>
      <c r="E21" s="247"/>
      <c r="F21" s="240"/>
      <c r="G21" s="46"/>
      <c r="H21" s="241"/>
    </row>
    <row r="22" spans="1:8" ht="30" customHeight="1">
      <c r="A22" s="41"/>
      <c r="B22" s="64"/>
      <c r="C22" s="232"/>
      <c r="D22" s="43"/>
      <c r="E22" s="247"/>
      <c r="F22" s="240"/>
      <c r="G22" s="46"/>
      <c r="H22" s="241"/>
    </row>
    <row r="23" spans="1:8" ht="30" customHeight="1">
      <c r="A23" s="41"/>
      <c r="B23" s="66"/>
      <c r="C23" s="232"/>
      <c r="D23" s="43"/>
      <c r="E23" s="247"/>
      <c r="F23" s="228"/>
      <c r="G23" s="46"/>
      <c r="H23" s="241"/>
    </row>
    <row r="24" spans="1:8" ht="30" customHeight="1">
      <c r="A24" s="41"/>
      <c r="B24" s="64"/>
      <c r="C24" s="236"/>
      <c r="D24" s="68"/>
      <c r="E24" s="234"/>
      <c r="F24" s="228"/>
      <c r="G24" s="46"/>
      <c r="H24" s="241"/>
    </row>
    <row r="25" spans="1:8" ht="30" customHeight="1">
      <c r="A25" s="50"/>
      <c r="B25" s="248"/>
      <c r="C25" s="249"/>
      <c r="D25" s="77"/>
      <c r="E25" s="250"/>
      <c r="F25" s="251"/>
      <c r="G25" s="78"/>
      <c r="H25" s="241"/>
    </row>
    <row r="26" spans="1:8" ht="30" customHeight="1">
      <c r="A26" s="50"/>
      <c r="B26" s="248"/>
      <c r="C26" s="249"/>
      <c r="D26" s="77"/>
      <c r="E26" s="250"/>
      <c r="F26" s="251"/>
      <c r="G26" s="78"/>
      <c r="H26" s="241"/>
    </row>
    <row r="27" spans="1:8" ht="30" customHeight="1">
      <c r="A27" s="50"/>
      <c r="B27" s="248"/>
      <c r="C27" s="249"/>
      <c r="D27" s="77"/>
      <c r="E27" s="250"/>
      <c r="F27" s="252"/>
      <c r="G27" s="78"/>
      <c r="H27" s="241"/>
    </row>
    <row r="28" spans="1:8" ht="30" customHeight="1" thickBot="1">
      <c r="A28" s="53"/>
      <c r="B28" s="69"/>
      <c r="C28" s="70"/>
      <c r="D28" s="54"/>
      <c r="E28" s="237"/>
      <c r="F28" s="238"/>
      <c r="G28" s="72"/>
      <c r="H28" s="241"/>
    </row>
  </sheetData>
  <sheetProtection formatCells="0" selectLockedCells="1"/>
  <mergeCells count="2">
    <mergeCell ref="C2:E2"/>
    <mergeCell ref="F2:G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C9A57-B963-4064-9212-A7377F188CFB}">
  <dimension ref="B1:AE24"/>
  <sheetViews>
    <sheetView tabSelected="1" topLeftCell="B1" zoomScaleNormal="100" workbookViewId="0">
      <selection activeCell="F18" sqref="F18:J18"/>
    </sheetView>
  </sheetViews>
  <sheetFormatPr defaultRowHeight="13.5"/>
  <cols>
    <col min="1" max="1" width="2.125" customWidth="1"/>
    <col min="2" max="11" width="4.125" customWidth="1"/>
    <col min="12" max="16" width="5.125" customWidth="1"/>
    <col min="17" max="31" width="4.125" customWidth="1"/>
    <col min="32" max="32" width="2.125" customWidth="1"/>
    <col min="33" max="35" width="4.125" customWidth="1"/>
    <col min="257" max="257" width="2.125" customWidth="1"/>
    <col min="258" max="267" width="4.125" customWidth="1"/>
    <col min="268" max="272" width="5.125" customWidth="1"/>
    <col min="273" max="287" width="4.125" customWidth="1"/>
    <col min="288" max="288" width="2.125" customWidth="1"/>
    <col min="289" max="291" width="4.125" customWidth="1"/>
    <col min="513" max="513" width="2.125" customWidth="1"/>
    <col min="514" max="523" width="4.125" customWidth="1"/>
    <col min="524" max="528" width="5.125" customWidth="1"/>
    <col min="529" max="543" width="4.125" customWidth="1"/>
    <col min="544" max="544" width="2.125" customWidth="1"/>
    <col min="545" max="547" width="4.125" customWidth="1"/>
    <col min="769" max="769" width="2.125" customWidth="1"/>
    <col min="770" max="779" width="4.125" customWidth="1"/>
    <col min="780" max="784" width="5.125" customWidth="1"/>
    <col min="785" max="799" width="4.125" customWidth="1"/>
    <col min="800" max="800" width="2.125" customWidth="1"/>
    <col min="801" max="803" width="4.125" customWidth="1"/>
    <col min="1025" max="1025" width="2.125" customWidth="1"/>
    <col min="1026" max="1035" width="4.125" customWidth="1"/>
    <col min="1036" max="1040" width="5.125" customWidth="1"/>
    <col min="1041" max="1055" width="4.125" customWidth="1"/>
    <col min="1056" max="1056" width="2.125" customWidth="1"/>
    <col min="1057" max="1059" width="4.125" customWidth="1"/>
    <col min="1281" max="1281" width="2.125" customWidth="1"/>
    <col min="1282" max="1291" width="4.125" customWidth="1"/>
    <col min="1292" max="1296" width="5.125" customWidth="1"/>
    <col min="1297" max="1311" width="4.125" customWidth="1"/>
    <col min="1312" max="1312" width="2.125" customWidth="1"/>
    <col min="1313" max="1315" width="4.125" customWidth="1"/>
    <col min="1537" max="1537" width="2.125" customWidth="1"/>
    <col min="1538" max="1547" width="4.125" customWidth="1"/>
    <col min="1548" max="1552" width="5.125" customWidth="1"/>
    <col min="1553" max="1567" width="4.125" customWidth="1"/>
    <col min="1568" max="1568" width="2.125" customWidth="1"/>
    <col min="1569" max="1571" width="4.125" customWidth="1"/>
    <col min="1793" max="1793" width="2.125" customWidth="1"/>
    <col min="1794" max="1803" width="4.125" customWidth="1"/>
    <col min="1804" max="1808" width="5.125" customWidth="1"/>
    <col min="1809" max="1823" width="4.125" customWidth="1"/>
    <col min="1824" max="1824" width="2.125" customWidth="1"/>
    <col min="1825" max="1827" width="4.125" customWidth="1"/>
    <col min="2049" max="2049" width="2.125" customWidth="1"/>
    <col min="2050" max="2059" width="4.125" customWidth="1"/>
    <col min="2060" max="2064" width="5.125" customWidth="1"/>
    <col min="2065" max="2079" width="4.125" customWidth="1"/>
    <col min="2080" max="2080" width="2.125" customWidth="1"/>
    <col min="2081" max="2083" width="4.125" customWidth="1"/>
    <col min="2305" max="2305" width="2.125" customWidth="1"/>
    <col min="2306" max="2315" width="4.125" customWidth="1"/>
    <col min="2316" max="2320" width="5.125" customWidth="1"/>
    <col min="2321" max="2335" width="4.125" customWidth="1"/>
    <col min="2336" max="2336" width="2.125" customWidth="1"/>
    <col min="2337" max="2339" width="4.125" customWidth="1"/>
    <col min="2561" max="2561" width="2.125" customWidth="1"/>
    <col min="2562" max="2571" width="4.125" customWidth="1"/>
    <col min="2572" max="2576" width="5.125" customWidth="1"/>
    <col min="2577" max="2591" width="4.125" customWidth="1"/>
    <col min="2592" max="2592" width="2.125" customWidth="1"/>
    <col min="2593" max="2595" width="4.125" customWidth="1"/>
    <col min="2817" max="2817" width="2.125" customWidth="1"/>
    <col min="2818" max="2827" width="4.125" customWidth="1"/>
    <col min="2828" max="2832" width="5.125" customWidth="1"/>
    <col min="2833" max="2847" width="4.125" customWidth="1"/>
    <col min="2848" max="2848" width="2.125" customWidth="1"/>
    <col min="2849" max="2851" width="4.125" customWidth="1"/>
    <col min="3073" max="3073" width="2.125" customWidth="1"/>
    <col min="3074" max="3083" width="4.125" customWidth="1"/>
    <col min="3084" max="3088" width="5.125" customWidth="1"/>
    <col min="3089" max="3103" width="4.125" customWidth="1"/>
    <col min="3104" max="3104" width="2.125" customWidth="1"/>
    <col min="3105" max="3107" width="4.125" customWidth="1"/>
    <col min="3329" max="3329" width="2.125" customWidth="1"/>
    <col min="3330" max="3339" width="4.125" customWidth="1"/>
    <col min="3340" max="3344" width="5.125" customWidth="1"/>
    <col min="3345" max="3359" width="4.125" customWidth="1"/>
    <col min="3360" max="3360" width="2.125" customWidth="1"/>
    <col min="3361" max="3363" width="4.125" customWidth="1"/>
    <col min="3585" max="3585" width="2.125" customWidth="1"/>
    <col min="3586" max="3595" width="4.125" customWidth="1"/>
    <col min="3596" max="3600" width="5.125" customWidth="1"/>
    <col min="3601" max="3615" width="4.125" customWidth="1"/>
    <col min="3616" max="3616" width="2.125" customWidth="1"/>
    <col min="3617" max="3619" width="4.125" customWidth="1"/>
    <col min="3841" max="3841" width="2.125" customWidth="1"/>
    <col min="3842" max="3851" width="4.125" customWidth="1"/>
    <col min="3852" max="3856" width="5.125" customWidth="1"/>
    <col min="3857" max="3871" width="4.125" customWidth="1"/>
    <col min="3872" max="3872" width="2.125" customWidth="1"/>
    <col min="3873" max="3875" width="4.125" customWidth="1"/>
    <col min="4097" max="4097" width="2.125" customWidth="1"/>
    <col min="4098" max="4107" width="4.125" customWidth="1"/>
    <col min="4108" max="4112" width="5.125" customWidth="1"/>
    <col min="4113" max="4127" width="4.125" customWidth="1"/>
    <col min="4128" max="4128" width="2.125" customWidth="1"/>
    <col min="4129" max="4131" width="4.125" customWidth="1"/>
    <col min="4353" max="4353" width="2.125" customWidth="1"/>
    <col min="4354" max="4363" width="4.125" customWidth="1"/>
    <col min="4364" max="4368" width="5.125" customWidth="1"/>
    <col min="4369" max="4383" width="4.125" customWidth="1"/>
    <col min="4384" max="4384" width="2.125" customWidth="1"/>
    <col min="4385" max="4387" width="4.125" customWidth="1"/>
    <col min="4609" max="4609" width="2.125" customWidth="1"/>
    <col min="4610" max="4619" width="4.125" customWidth="1"/>
    <col min="4620" max="4624" width="5.125" customWidth="1"/>
    <col min="4625" max="4639" width="4.125" customWidth="1"/>
    <col min="4640" max="4640" width="2.125" customWidth="1"/>
    <col min="4641" max="4643" width="4.125" customWidth="1"/>
    <col min="4865" max="4865" width="2.125" customWidth="1"/>
    <col min="4866" max="4875" width="4.125" customWidth="1"/>
    <col min="4876" max="4880" width="5.125" customWidth="1"/>
    <col min="4881" max="4895" width="4.125" customWidth="1"/>
    <col min="4896" max="4896" width="2.125" customWidth="1"/>
    <col min="4897" max="4899" width="4.125" customWidth="1"/>
    <col min="5121" max="5121" width="2.125" customWidth="1"/>
    <col min="5122" max="5131" width="4.125" customWidth="1"/>
    <col min="5132" max="5136" width="5.125" customWidth="1"/>
    <col min="5137" max="5151" width="4.125" customWidth="1"/>
    <col min="5152" max="5152" width="2.125" customWidth="1"/>
    <col min="5153" max="5155" width="4.125" customWidth="1"/>
    <col min="5377" max="5377" width="2.125" customWidth="1"/>
    <col min="5378" max="5387" width="4.125" customWidth="1"/>
    <col min="5388" max="5392" width="5.125" customWidth="1"/>
    <col min="5393" max="5407" width="4.125" customWidth="1"/>
    <col min="5408" max="5408" width="2.125" customWidth="1"/>
    <col min="5409" max="5411" width="4.125" customWidth="1"/>
    <col min="5633" max="5633" width="2.125" customWidth="1"/>
    <col min="5634" max="5643" width="4.125" customWidth="1"/>
    <col min="5644" max="5648" width="5.125" customWidth="1"/>
    <col min="5649" max="5663" width="4.125" customWidth="1"/>
    <col min="5664" max="5664" width="2.125" customWidth="1"/>
    <col min="5665" max="5667" width="4.125" customWidth="1"/>
    <col min="5889" max="5889" width="2.125" customWidth="1"/>
    <col min="5890" max="5899" width="4.125" customWidth="1"/>
    <col min="5900" max="5904" width="5.125" customWidth="1"/>
    <col min="5905" max="5919" width="4.125" customWidth="1"/>
    <col min="5920" max="5920" width="2.125" customWidth="1"/>
    <col min="5921" max="5923" width="4.125" customWidth="1"/>
    <col min="6145" max="6145" width="2.125" customWidth="1"/>
    <col min="6146" max="6155" width="4.125" customWidth="1"/>
    <col min="6156" max="6160" width="5.125" customWidth="1"/>
    <col min="6161" max="6175" width="4.125" customWidth="1"/>
    <col min="6176" max="6176" width="2.125" customWidth="1"/>
    <col min="6177" max="6179" width="4.125" customWidth="1"/>
    <col min="6401" max="6401" width="2.125" customWidth="1"/>
    <col min="6402" max="6411" width="4.125" customWidth="1"/>
    <col min="6412" max="6416" width="5.125" customWidth="1"/>
    <col min="6417" max="6431" width="4.125" customWidth="1"/>
    <col min="6432" max="6432" width="2.125" customWidth="1"/>
    <col min="6433" max="6435" width="4.125" customWidth="1"/>
    <col min="6657" max="6657" width="2.125" customWidth="1"/>
    <col min="6658" max="6667" width="4.125" customWidth="1"/>
    <col min="6668" max="6672" width="5.125" customWidth="1"/>
    <col min="6673" max="6687" width="4.125" customWidth="1"/>
    <col min="6688" max="6688" width="2.125" customWidth="1"/>
    <col min="6689" max="6691" width="4.125" customWidth="1"/>
    <col min="6913" max="6913" width="2.125" customWidth="1"/>
    <col min="6914" max="6923" width="4.125" customWidth="1"/>
    <col min="6924" max="6928" width="5.125" customWidth="1"/>
    <col min="6929" max="6943" width="4.125" customWidth="1"/>
    <col min="6944" max="6944" width="2.125" customWidth="1"/>
    <col min="6945" max="6947" width="4.125" customWidth="1"/>
    <col min="7169" max="7169" width="2.125" customWidth="1"/>
    <col min="7170" max="7179" width="4.125" customWidth="1"/>
    <col min="7180" max="7184" width="5.125" customWidth="1"/>
    <col min="7185" max="7199" width="4.125" customWidth="1"/>
    <col min="7200" max="7200" width="2.125" customWidth="1"/>
    <col min="7201" max="7203" width="4.125" customWidth="1"/>
    <col min="7425" max="7425" width="2.125" customWidth="1"/>
    <col min="7426" max="7435" width="4.125" customWidth="1"/>
    <col min="7436" max="7440" width="5.125" customWidth="1"/>
    <col min="7441" max="7455" width="4.125" customWidth="1"/>
    <col min="7456" max="7456" width="2.125" customWidth="1"/>
    <col min="7457" max="7459" width="4.125" customWidth="1"/>
    <col min="7681" max="7681" width="2.125" customWidth="1"/>
    <col min="7682" max="7691" width="4.125" customWidth="1"/>
    <col min="7692" max="7696" width="5.125" customWidth="1"/>
    <col min="7697" max="7711" width="4.125" customWidth="1"/>
    <col min="7712" max="7712" width="2.125" customWidth="1"/>
    <col min="7713" max="7715" width="4.125" customWidth="1"/>
    <col min="7937" max="7937" width="2.125" customWidth="1"/>
    <col min="7938" max="7947" width="4.125" customWidth="1"/>
    <col min="7948" max="7952" width="5.125" customWidth="1"/>
    <col min="7953" max="7967" width="4.125" customWidth="1"/>
    <col min="7968" max="7968" width="2.125" customWidth="1"/>
    <col min="7969" max="7971" width="4.125" customWidth="1"/>
    <col min="8193" max="8193" width="2.125" customWidth="1"/>
    <col min="8194" max="8203" width="4.125" customWidth="1"/>
    <col min="8204" max="8208" width="5.125" customWidth="1"/>
    <col min="8209" max="8223" width="4.125" customWidth="1"/>
    <col min="8224" max="8224" width="2.125" customWidth="1"/>
    <col min="8225" max="8227" width="4.125" customWidth="1"/>
    <col min="8449" max="8449" width="2.125" customWidth="1"/>
    <col min="8450" max="8459" width="4.125" customWidth="1"/>
    <col min="8460" max="8464" width="5.125" customWidth="1"/>
    <col min="8465" max="8479" width="4.125" customWidth="1"/>
    <col min="8480" max="8480" width="2.125" customWidth="1"/>
    <col min="8481" max="8483" width="4.125" customWidth="1"/>
    <col min="8705" max="8705" width="2.125" customWidth="1"/>
    <col min="8706" max="8715" width="4.125" customWidth="1"/>
    <col min="8716" max="8720" width="5.125" customWidth="1"/>
    <col min="8721" max="8735" width="4.125" customWidth="1"/>
    <col min="8736" max="8736" width="2.125" customWidth="1"/>
    <col min="8737" max="8739" width="4.125" customWidth="1"/>
    <col min="8961" max="8961" width="2.125" customWidth="1"/>
    <col min="8962" max="8971" width="4.125" customWidth="1"/>
    <col min="8972" max="8976" width="5.125" customWidth="1"/>
    <col min="8977" max="8991" width="4.125" customWidth="1"/>
    <col min="8992" max="8992" width="2.125" customWidth="1"/>
    <col min="8993" max="8995" width="4.125" customWidth="1"/>
    <col min="9217" max="9217" width="2.125" customWidth="1"/>
    <col min="9218" max="9227" width="4.125" customWidth="1"/>
    <col min="9228" max="9232" width="5.125" customWidth="1"/>
    <col min="9233" max="9247" width="4.125" customWidth="1"/>
    <col min="9248" max="9248" width="2.125" customWidth="1"/>
    <col min="9249" max="9251" width="4.125" customWidth="1"/>
    <col min="9473" max="9473" width="2.125" customWidth="1"/>
    <col min="9474" max="9483" width="4.125" customWidth="1"/>
    <col min="9484" max="9488" width="5.125" customWidth="1"/>
    <col min="9489" max="9503" width="4.125" customWidth="1"/>
    <col min="9504" max="9504" width="2.125" customWidth="1"/>
    <col min="9505" max="9507" width="4.125" customWidth="1"/>
    <col min="9729" max="9729" width="2.125" customWidth="1"/>
    <col min="9730" max="9739" width="4.125" customWidth="1"/>
    <col min="9740" max="9744" width="5.125" customWidth="1"/>
    <col min="9745" max="9759" width="4.125" customWidth="1"/>
    <col min="9760" max="9760" width="2.125" customWidth="1"/>
    <col min="9761" max="9763" width="4.125" customWidth="1"/>
    <col min="9985" max="9985" width="2.125" customWidth="1"/>
    <col min="9986" max="9995" width="4.125" customWidth="1"/>
    <col min="9996" max="10000" width="5.125" customWidth="1"/>
    <col min="10001" max="10015" width="4.125" customWidth="1"/>
    <col min="10016" max="10016" width="2.125" customWidth="1"/>
    <col min="10017" max="10019" width="4.125" customWidth="1"/>
    <col min="10241" max="10241" width="2.125" customWidth="1"/>
    <col min="10242" max="10251" width="4.125" customWidth="1"/>
    <col min="10252" max="10256" width="5.125" customWidth="1"/>
    <col min="10257" max="10271" width="4.125" customWidth="1"/>
    <col min="10272" max="10272" width="2.125" customWidth="1"/>
    <col min="10273" max="10275" width="4.125" customWidth="1"/>
    <col min="10497" max="10497" width="2.125" customWidth="1"/>
    <col min="10498" max="10507" width="4.125" customWidth="1"/>
    <col min="10508" max="10512" width="5.125" customWidth="1"/>
    <col min="10513" max="10527" width="4.125" customWidth="1"/>
    <col min="10528" max="10528" width="2.125" customWidth="1"/>
    <col min="10529" max="10531" width="4.125" customWidth="1"/>
    <col min="10753" max="10753" width="2.125" customWidth="1"/>
    <col min="10754" max="10763" width="4.125" customWidth="1"/>
    <col min="10764" max="10768" width="5.125" customWidth="1"/>
    <col min="10769" max="10783" width="4.125" customWidth="1"/>
    <col min="10784" max="10784" width="2.125" customWidth="1"/>
    <col min="10785" max="10787" width="4.125" customWidth="1"/>
    <col min="11009" max="11009" width="2.125" customWidth="1"/>
    <col min="11010" max="11019" width="4.125" customWidth="1"/>
    <col min="11020" max="11024" width="5.125" customWidth="1"/>
    <col min="11025" max="11039" width="4.125" customWidth="1"/>
    <col min="11040" max="11040" width="2.125" customWidth="1"/>
    <col min="11041" max="11043" width="4.125" customWidth="1"/>
    <col min="11265" max="11265" width="2.125" customWidth="1"/>
    <col min="11266" max="11275" width="4.125" customWidth="1"/>
    <col min="11276" max="11280" width="5.125" customWidth="1"/>
    <col min="11281" max="11295" width="4.125" customWidth="1"/>
    <col min="11296" max="11296" width="2.125" customWidth="1"/>
    <col min="11297" max="11299" width="4.125" customWidth="1"/>
    <col min="11521" max="11521" width="2.125" customWidth="1"/>
    <col min="11522" max="11531" width="4.125" customWidth="1"/>
    <col min="11532" max="11536" width="5.125" customWidth="1"/>
    <col min="11537" max="11551" width="4.125" customWidth="1"/>
    <col min="11552" max="11552" width="2.125" customWidth="1"/>
    <col min="11553" max="11555" width="4.125" customWidth="1"/>
    <col min="11777" max="11777" width="2.125" customWidth="1"/>
    <col min="11778" max="11787" width="4.125" customWidth="1"/>
    <col min="11788" max="11792" width="5.125" customWidth="1"/>
    <col min="11793" max="11807" width="4.125" customWidth="1"/>
    <col min="11808" max="11808" width="2.125" customWidth="1"/>
    <col min="11809" max="11811" width="4.125" customWidth="1"/>
    <col min="12033" max="12033" width="2.125" customWidth="1"/>
    <col min="12034" max="12043" width="4.125" customWidth="1"/>
    <col min="12044" max="12048" width="5.125" customWidth="1"/>
    <col min="12049" max="12063" width="4.125" customWidth="1"/>
    <col min="12064" max="12064" width="2.125" customWidth="1"/>
    <col min="12065" max="12067" width="4.125" customWidth="1"/>
    <col min="12289" max="12289" width="2.125" customWidth="1"/>
    <col min="12290" max="12299" width="4.125" customWidth="1"/>
    <col min="12300" max="12304" width="5.125" customWidth="1"/>
    <col min="12305" max="12319" width="4.125" customWidth="1"/>
    <col min="12320" max="12320" width="2.125" customWidth="1"/>
    <col min="12321" max="12323" width="4.125" customWidth="1"/>
    <col min="12545" max="12545" width="2.125" customWidth="1"/>
    <col min="12546" max="12555" width="4.125" customWidth="1"/>
    <col min="12556" max="12560" width="5.125" customWidth="1"/>
    <col min="12561" max="12575" width="4.125" customWidth="1"/>
    <col min="12576" max="12576" width="2.125" customWidth="1"/>
    <col min="12577" max="12579" width="4.125" customWidth="1"/>
    <col min="12801" max="12801" width="2.125" customWidth="1"/>
    <col min="12802" max="12811" width="4.125" customWidth="1"/>
    <col min="12812" max="12816" width="5.125" customWidth="1"/>
    <col min="12817" max="12831" width="4.125" customWidth="1"/>
    <col min="12832" max="12832" width="2.125" customWidth="1"/>
    <col min="12833" max="12835" width="4.125" customWidth="1"/>
    <col min="13057" max="13057" width="2.125" customWidth="1"/>
    <col min="13058" max="13067" width="4.125" customWidth="1"/>
    <col min="13068" max="13072" width="5.125" customWidth="1"/>
    <col min="13073" max="13087" width="4.125" customWidth="1"/>
    <col min="13088" max="13088" width="2.125" customWidth="1"/>
    <col min="13089" max="13091" width="4.125" customWidth="1"/>
    <col min="13313" max="13313" width="2.125" customWidth="1"/>
    <col min="13314" max="13323" width="4.125" customWidth="1"/>
    <col min="13324" max="13328" width="5.125" customWidth="1"/>
    <col min="13329" max="13343" width="4.125" customWidth="1"/>
    <col min="13344" max="13344" width="2.125" customWidth="1"/>
    <col min="13345" max="13347" width="4.125" customWidth="1"/>
    <col min="13569" max="13569" width="2.125" customWidth="1"/>
    <col min="13570" max="13579" width="4.125" customWidth="1"/>
    <col min="13580" max="13584" width="5.125" customWidth="1"/>
    <col min="13585" max="13599" width="4.125" customWidth="1"/>
    <col min="13600" max="13600" width="2.125" customWidth="1"/>
    <col min="13601" max="13603" width="4.125" customWidth="1"/>
    <col min="13825" max="13825" width="2.125" customWidth="1"/>
    <col min="13826" max="13835" width="4.125" customWidth="1"/>
    <col min="13836" max="13840" width="5.125" customWidth="1"/>
    <col min="13841" max="13855" width="4.125" customWidth="1"/>
    <col min="13856" max="13856" width="2.125" customWidth="1"/>
    <col min="13857" max="13859" width="4.125" customWidth="1"/>
    <col min="14081" max="14081" width="2.125" customWidth="1"/>
    <col min="14082" max="14091" width="4.125" customWidth="1"/>
    <col min="14092" max="14096" width="5.125" customWidth="1"/>
    <col min="14097" max="14111" width="4.125" customWidth="1"/>
    <col min="14112" max="14112" width="2.125" customWidth="1"/>
    <col min="14113" max="14115" width="4.125" customWidth="1"/>
    <col min="14337" max="14337" width="2.125" customWidth="1"/>
    <col min="14338" max="14347" width="4.125" customWidth="1"/>
    <col min="14348" max="14352" width="5.125" customWidth="1"/>
    <col min="14353" max="14367" width="4.125" customWidth="1"/>
    <col min="14368" max="14368" width="2.125" customWidth="1"/>
    <col min="14369" max="14371" width="4.125" customWidth="1"/>
    <col min="14593" max="14593" width="2.125" customWidth="1"/>
    <col min="14594" max="14603" width="4.125" customWidth="1"/>
    <col min="14604" max="14608" width="5.125" customWidth="1"/>
    <col min="14609" max="14623" width="4.125" customWidth="1"/>
    <col min="14624" max="14624" width="2.125" customWidth="1"/>
    <col min="14625" max="14627" width="4.125" customWidth="1"/>
    <col min="14849" max="14849" width="2.125" customWidth="1"/>
    <col min="14850" max="14859" width="4.125" customWidth="1"/>
    <col min="14860" max="14864" width="5.125" customWidth="1"/>
    <col min="14865" max="14879" width="4.125" customWidth="1"/>
    <col min="14880" max="14880" width="2.125" customWidth="1"/>
    <col min="14881" max="14883" width="4.125" customWidth="1"/>
    <col min="15105" max="15105" width="2.125" customWidth="1"/>
    <col min="15106" max="15115" width="4.125" customWidth="1"/>
    <col min="15116" max="15120" width="5.125" customWidth="1"/>
    <col min="15121" max="15135" width="4.125" customWidth="1"/>
    <col min="15136" max="15136" width="2.125" customWidth="1"/>
    <col min="15137" max="15139" width="4.125" customWidth="1"/>
    <col min="15361" max="15361" width="2.125" customWidth="1"/>
    <col min="15362" max="15371" width="4.125" customWidth="1"/>
    <col min="15372" max="15376" width="5.125" customWidth="1"/>
    <col min="15377" max="15391" width="4.125" customWidth="1"/>
    <col min="15392" max="15392" width="2.125" customWidth="1"/>
    <col min="15393" max="15395" width="4.125" customWidth="1"/>
    <col min="15617" max="15617" width="2.125" customWidth="1"/>
    <col min="15618" max="15627" width="4.125" customWidth="1"/>
    <col min="15628" max="15632" width="5.125" customWidth="1"/>
    <col min="15633" max="15647" width="4.125" customWidth="1"/>
    <col min="15648" max="15648" width="2.125" customWidth="1"/>
    <col min="15649" max="15651" width="4.125" customWidth="1"/>
    <col min="15873" max="15873" width="2.125" customWidth="1"/>
    <col min="15874" max="15883" width="4.125" customWidth="1"/>
    <col min="15884" max="15888" width="5.125" customWidth="1"/>
    <col min="15889" max="15903" width="4.125" customWidth="1"/>
    <col min="15904" max="15904" width="2.125" customWidth="1"/>
    <col min="15905" max="15907" width="4.125" customWidth="1"/>
    <col min="16129" max="16129" width="2.125" customWidth="1"/>
    <col min="16130" max="16139" width="4.125" customWidth="1"/>
    <col min="16140" max="16144" width="5.125" customWidth="1"/>
    <col min="16145" max="16159" width="4.125" customWidth="1"/>
    <col min="16160" max="16160" width="2.125" customWidth="1"/>
    <col min="16161" max="16163" width="4.125" customWidth="1"/>
  </cols>
  <sheetData>
    <row r="1" spans="2:31" ht="18" customHeight="1"/>
    <row r="2" spans="2:31" ht="25.5" customHeight="1">
      <c r="L2" s="336" t="s">
        <v>74</v>
      </c>
      <c r="M2" s="336"/>
      <c r="N2" s="336"/>
      <c r="O2" s="336"/>
      <c r="P2" s="336"/>
      <c r="Q2" s="336"/>
      <c r="R2" s="336"/>
      <c r="S2" s="336"/>
      <c r="T2" s="336"/>
      <c r="U2" s="336"/>
      <c r="AA2" s="160" t="s">
        <v>75</v>
      </c>
    </row>
    <row r="3" spans="2:31" ht="18" customHeight="1">
      <c r="B3" s="325" t="s">
        <v>76</v>
      </c>
      <c r="C3" s="325"/>
      <c r="D3" s="325"/>
      <c r="E3" s="325"/>
      <c r="F3" s="325"/>
      <c r="G3" s="337"/>
      <c r="H3" s="337"/>
      <c r="AA3" t="s">
        <v>77</v>
      </c>
    </row>
    <row r="4" spans="2:31" ht="24.95" customHeight="1">
      <c r="B4" s="297" t="s">
        <v>53</v>
      </c>
      <c r="C4" s="298"/>
      <c r="D4" s="298"/>
      <c r="E4" s="298"/>
      <c r="F4" s="299"/>
      <c r="G4" s="297" t="s">
        <v>54</v>
      </c>
      <c r="H4" s="298"/>
      <c r="I4" s="298"/>
      <c r="J4" s="298"/>
      <c r="K4" s="299"/>
      <c r="L4" s="297" t="s">
        <v>1</v>
      </c>
      <c r="M4" s="298"/>
      <c r="N4" s="298"/>
      <c r="O4" s="298"/>
      <c r="P4" s="299"/>
      <c r="Q4" s="297" t="s">
        <v>42</v>
      </c>
      <c r="R4" s="298"/>
      <c r="S4" s="298"/>
      <c r="T4" s="298"/>
      <c r="U4" s="299"/>
      <c r="V4" s="297" t="s">
        <v>78</v>
      </c>
      <c r="W4" s="298"/>
      <c r="X4" s="298"/>
      <c r="Y4" s="298"/>
      <c r="Z4" s="299"/>
      <c r="AA4" s="297" t="s">
        <v>44</v>
      </c>
      <c r="AB4" s="298"/>
      <c r="AC4" s="298"/>
      <c r="AD4" s="298"/>
      <c r="AE4" s="299"/>
    </row>
    <row r="5" spans="2:31" ht="24.95" customHeight="1">
      <c r="B5" s="297" t="s">
        <v>79</v>
      </c>
      <c r="C5" s="298"/>
      <c r="D5" s="298"/>
      <c r="E5" s="298"/>
      <c r="F5" s="299"/>
      <c r="G5" s="297"/>
      <c r="H5" s="298"/>
      <c r="I5" s="298"/>
      <c r="J5" s="298"/>
      <c r="K5" s="299"/>
      <c r="L5" s="297"/>
      <c r="M5" s="298"/>
      <c r="N5" s="298"/>
      <c r="O5" s="298"/>
      <c r="P5" s="299"/>
      <c r="Q5" s="297"/>
      <c r="R5" s="298"/>
      <c r="S5" s="298"/>
      <c r="T5" s="298"/>
      <c r="U5" s="299"/>
      <c r="V5" s="297"/>
      <c r="W5" s="298"/>
      <c r="X5" s="298"/>
      <c r="Y5" s="298"/>
      <c r="Z5" s="299"/>
      <c r="AA5" s="297"/>
      <c r="AB5" s="298"/>
      <c r="AC5" s="298"/>
      <c r="AD5" s="298"/>
      <c r="AE5" s="299"/>
    </row>
    <row r="6" spans="2:31" ht="24.95" customHeight="1">
      <c r="B6" s="187"/>
      <c r="C6" s="188"/>
      <c r="D6" s="188"/>
      <c r="E6" s="188"/>
      <c r="F6" s="189"/>
      <c r="G6" s="187"/>
      <c r="H6" s="188"/>
      <c r="I6" s="188"/>
      <c r="J6" s="188"/>
      <c r="K6" s="189"/>
      <c r="L6" s="187"/>
      <c r="M6" s="188"/>
      <c r="N6" s="188"/>
      <c r="O6" s="188"/>
      <c r="P6" s="189"/>
      <c r="Q6" s="327"/>
      <c r="R6" s="328"/>
      <c r="S6" s="328"/>
      <c r="T6" s="328"/>
      <c r="U6" s="329"/>
      <c r="V6" s="187"/>
      <c r="W6" s="188"/>
      <c r="X6" s="188"/>
      <c r="Y6" s="188"/>
      <c r="Z6" s="189"/>
      <c r="AA6" s="182"/>
      <c r="AB6" s="183"/>
      <c r="AC6" s="183"/>
      <c r="AD6" s="183"/>
      <c r="AE6" s="184"/>
    </row>
    <row r="7" spans="2:31" ht="24.95" customHeight="1">
      <c r="B7" s="324"/>
      <c r="C7" s="325"/>
      <c r="D7" s="325"/>
      <c r="E7" s="325"/>
      <c r="F7" s="326"/>
      <c r="G7" s="324" t="s">
        <v>80</v>
      </c>
      <c r="H7" s="325"/>
      <c r="I7" s="325"/>
      <c r="J7" s="325"/>
      <c r="K7" s="326"/>
      <c r="L7" s="330" t="s">
        <v>81</v>
      </c>
      <c r="M7" s="331"/>
      <c r="N7" s="331"/>
      <c r="O7" s="331"/>
      <c r="P7" s="332"/>
      <c r="Q7" s="333">
        <f>ROUNDDOWN(土工面積計算書!G70,0)+土工面積計算書!H24</f>
        <v>60</v>
      </c>
      <c r="R7" s="334"/>
      <c r="S7" s="334"/>
      <c r="T7" s="334"/>
      <c r="U7" s="335"/>
      <c r="V7" s="324" t="s">
        <v>35</v>
      </c>
      <c r="W7" s="325"/>
      <c r="X7" s="325"/>
      <c r="Y7" s="325"/>
      <c r="Z7" s="326"/>
      <c r="AA7" s="297" t="s">
        <v>191</v>
      </c>
      <c r="AB7" s="298"/>
      <c r="AC7" s="298"/>
      <c r="AD7" s="298"/>
      <c r="AE7" s="299"/>
    </row>
    <row r="8" spans="2:31" ht="24.95" customHeight="1">
      <c r="B8" s="187"/>
      <c r="C8" s="188"/>
      <c r="D8" s="188"/>
      <c r="E8" s="188"/>
      <c r="F8" s="189"/>
      <c r="G8" s="187"/>
      <c r="H8" s="188"/>
      <c r="I8" s="188"/>
      <c r="J8" s="188"/>
      <c r="K8" s="189"/>
      <c r="L8" s="190"/>
      <c r="M8" s="161"/>
      <c r="N8" s="161"/>
      <c r="O8" s="161"/>
      <c r="P8" s="162"/>
      <c r="Q8" s="327"/>
      <c r="R8" s="328"/>
      <c r="S8" s="328"/>
      <c r="T8" s="328"/>
      <c r="U8" s="329"/>
      <c r="V8" s="187"/>
      <c r="W8" s="188"/>
      <c r="X8" s="188"/>
      <c r="Y8" s="188"/>
      <c r="Z8" s="189"/>
      <c r="AA8" s="297"/>
      <c r="AB8" s="298"/>
      <c r="AC8" s="298"/>
      <c r="AD8" s="298"/>
      <c r="AE8" s="299"/>
    </row>
    <row r="9" spans="2:31" ht="24.95" customHeight="1">
      <c r="B9" s="324"/>
      <c r="C9" s="325"/>
      <c r="D9" s="325"/>
      <c r="E9" s="325"/>
      <c r="F9" s="326"/>
      <c r="G9" s="324" t="s">
        <v>167</v>
      </c>
      <c r="H9" s="325"/>
      <c r="I9" s="325"/>
      <c r="J9" s="325"/>
      <c r="K9" s="326"/>
      <c r="L9" s="330"/>
      <c r="M9" s="331"/>
      <c r="N9" s="331"/>
      <c r="O9" s="331"/>
      <c r="P9" s="332"/>
      <c r="Q9" s="333">
        <f>土工面積計算書!I70</f>
        <v>54</v>
      </c>
      <c r="R9" s="334"/>
      <c r="S9" s="334"/>
      <c r="T9" s="334"/>
      <c r="U9" s="335"/>
      <c r="V9" s="324" t="s">
        <v>35</v>
      </c>
      <c r="W9" s="325"/>
      <c r="X9" s="325"/>
      <c r="Y9" s="325"/>
      <c r="Z9" s="326"/>
      <c r="AA9" s="297" t="s">
        <v>191</v>
      </c>
      <c r="AB9" s="298"/>
      <c r="AC9" s="298"/>
      <c r="AD9" s="298"/>
      <c r="AE9" s="299"/>
    </row>
    <row r="10" spans="2:31" ht="24.95" customHeight="1">
      <c r="B10" s="187"/>
      <c r="C10" s="188"/>
      <c r="D10" s="188"/>
      <c r="E10" s="188"/>
      <c r="F10" s="189"/>
      <c r="G10" s="187"/>
      <c r="H10" s="188"/>
      <c r="I10" s="188"/>
      <c r="J10" s="188"/>
      <c r="K10" s="189"/>
      <c r="L10" s="190"/>
      <c r="M10" s="161"/>
      <c r="N10" s="161"/>
      <c r="O10" s="161"/>
      <c r="P10" s="162"/>
      <c r="Q10" s="327"/>
      <c r="R10" s="328"/>
      <c r="S10" s="328"/>
      <c r="T10" s="328"/>
      <c r="U10" s="329"/>
      <c r="V10" s="187"/>
      <c r="W10" s="188"/>
      <c r="X10" s="188"/>
      <c r="Y10" s="188"/>
      <c r="Z10" s="189"/>
      <c r="AA10" s="187"/>
      <c r="AB10" s="188"/>
      <c r="AC10" s="188"/>
      <c r="AD10" s="188"/>
      <c r="AE10" s="189"/>
    </row>
    <row r="11" spans="2:31" ht="24.95" customHeight="1">
      <c r="B11" s="324"/>
      <c r="C11" s="325"/>
      <c r="D11" s="325"/>
      <c r="E11" s="325"/>
      <c r="F11" s="326"/>
      <c r="G11" s="324"/>
      <c r="H11" s="325"/>
      <c r="I11" s="325"/>
      <c r="J11" s="325"/>
      <c r="K11" s="326"/>
      <c r="L11" s="330"/>
      <c r="M11" s="331"/>
      <c r="N11" s="331"/>
      <c r="O11" s="331"/>
      <c r="P11" s="332"/>
      <c r="Q11" s="333"/>
      <c r="R11" s="334"/>
      <c r="S11" s="334"/>
      <c r="T11" s="334"/>
      <c r="U11" s="335"/>
      <c r="V11" s="324"/>
      <c r="W11" s="325"/>
      <c r="X11" s="325"/>
      <c r="Y11" s="325"/>
      <c r="Z11" s="326"/>
      <c r="AA11" s="297"/>
      <c r="AB11" s="298"/>
      <c r="AC11" s="298"/>
      <c r="AD11" s="298"/>
      <c r="AE11" s="299"/>
    </row>
    <row r="12" spans="2:31" ht="24.95" customHeight="1">
      <c r="B12" s="315"/>
      <c r="C12" s="316"/>
      <c r="D12" s="316"/>
      <c r="E12" s="316"/>
      <c r="F12" s="317"/>
      <c r="G12" s="315"/>
      <c r="H12" s="316"/>
      <c r="I12" s="316"/>
      <c r="J12" s="316"/>
      <c r="K12" s="317"/>
      <c r="L12" s="315"/>
      <c r="M12" s="316"/>
      <c r="N12" s="316"/>
      <c r="O12" s="316"/>
      <c r="P12" s="317"/>
      <c r="Q12" s="321"/>
      <c r="R12" s="322"/>
      <c r="S12" s="322"/>
      <c r="T12" s="322"/>
      <c r="U12" s="323"/>
      <c r="V12" s="315"/>
      <c r="W12" s="316"/>
      <c r="X12" s="316"/>
      <c r="Y12" s="316"/>
      <c r="Z12" s="317"/>
      <c r="AA12" s="315"/>
      <c r="AB12" s="316"/>
      <c r="AC12" s="316"/>
      <c r="AD12" s="316"/>
      <c r="AE12" s="317"/>
    </row>
    <row r="13" spans="2:31" ht="24.95" customHeight="1">
      <c r="B13" s="306"/>
      <c r="C13" s="307"/>
      <c r="D13" s="307"/>
      <c r="E13" s="307"/>
      <c r="F13" s="308"/>
      <c r="G13" s="306" t="s">
        <v>82</v>
      </c>
      <c r="H13" s="307"/>
      <c r="I13" s="307"/>
      <c r="J13" s="307"/>
      <c r="K13" s="308"/>
      <c r="L13" s="306" t="s">
        <v>83</v>
      </c>
      <c r="M13" s="307"/>
      <c r="N13" s="307"/>
      <c r="O13" s="307"/>
      <c r="P13" s="308"/>
      <c r="Q13" s="309">
        <f>Q7-Q9</f>
        <v>6</v>
      </c>
      <c r="R13" s="310"/>
      <c r="S13" s="310"/>
      <c r="T13" s="310"/>
      <c r="U13" s="311"/>
      <c r="V13" s="306" t="s">
        <v>35</v>
      </c>
      <c r="W13" s="307"/>
      <c r="X13" s="307"/>
      <c r="Y13" s="307"/>
      <c r="Z13" s="308"/>
      <c r="AA13" s="306"/>
      <c r="AB13" s="307"/>
      <c r="AC13" s="307"/>
      <c r="AD13" s="307"/>
      <c r="AE13" s="308"/>
    </row>
    <row r="14" spans="2:31" ht="24.95" customHeight="1">
      <c r="B14" s="315"/>
      <c r="C14" s="316"/>
      <c r="D14" s="316"/>
      <c r="E14" s="316"/>
      <c r="F14" s="317"/>
      <c r="G14" s="315"/>
      <c r="H14" s="316"/>
      <c r="I14" s="316"/>
      <c r="J14" s="316"/>
      <c r="K14" s="317"/>
      <c r="L14" s="318"/>
      <c r="M14" s="319"/>
      <c r="N14" s="319"/>
      <c r="O14" s="319"/>
      <c r="P14" s="320"/>
      <c r="Q14" s="321"/>
      <c r="R14" s="322"/>
      <c r="S14" s="322"/>
      <c r="T14" s="322"/>
      <c r="U14" s="323"/>
      <c r="V14" s="315"/>
      <c r="W14" s="316"/>
      <c r="X14" s="316"/>
      <c r="Y14" s="316"/>
      <c r="Z14" s="317"/>
      <c r="AA14" s="315"/>
      <c r="AB14" s="316"/>
      <c r="AC14" s="316"/>
      <c r="AD14" s="316"/>
      <c r="AE14" s="317"/>
    </row>
    <row r="15" spans="2:31" ht="24.95" customHeight="1">
      <c r="B15" s="306"/>
      <c r="C15" s="307"/>
      <c r="D15" s="307"/>
      <c r="E15" s="307"/>
      <c r="F15" s="308"/>
      <c r="G15" s="306" t="s">
        <v>91</v>
      </c>
      <c r="H15" s="307"/>
      <c r="I15" s="307"/>
      <c r="J15" s="307"/>
      <c r="K15" s="308"/>
      <c r="L15" s="306" t="s">
        <v>90</v>
      </c>
      <c r="M15" s="307"/>
      <c r="N15" s="307"/>
      <c r="O15" s="307"/>
      <c r="P15" s="308"/>
      <c r="Q15" s="309">
        <f>Q13</f>
        <v>6</v>
      </c>
      <c r="R15" s="310"/>
      <c r="S15" s="310"/>
      <c r="T15" s="310"/>
      <c r="U15" s="311"/>
      <c r="V15" s="306" t="s">
        <v>35</v>
      </c>
      <c r="W15" s="307"/>
      <c r="X15" s="307"/>
      <c r="Y15" s="307"/>
      <c r="Z15" s="308"/>
      <c r="AA15" s="312"/>
      <c r="AB15" s="313"/>
      <c r="AC15" s="313"/>
      <c r="AD15" s="313"/>
      <c r="AE15" s="314"/>
    </row>
    <row r="16" spans="2:31" ht="24.95" customHeight="1">
      <c r="B16" s="297"/>
      <c r="C16" s="298"/>
      <c r="D16" s="298"/>
      <c r="E16" s="298"/>
      <c r="F16" s="299"/>
      <c r="G16" s="297"/>
      <c r="H16" s="298"/>
      <c r="I16" s="298"/>
      <c r="J16" s="298"/>
      <c r="K16" s="299"/>
      <c r="L16" s="297"/>
      <c r="M16" s="298"/>
      <c r="N16" s="298"/>
      <c r="O16" s="298"/>
      <c r="P16" s="299"/>
      <c r="Q16" s="297"/>
      <c r="R16" s="298"/>
      <c r="S16" s="298"/>
      <c r="T16" s="298"/>
      <c r="U16" s="299"/>
      <c r="V16" s="297"/>
      <c r="W16" s="298"/>
      <c r="X16" s="298"/>
      <c r="Y16" s="298"/>
      <c r="Z16" s="299"/>
      <c r="AA16" s="300"/>
      <c r="AB16" s="301"/>
      <c r="AC16" s="301"/>
      <c r="AD16" s="301"/>
      <c r="AE16" s="302"/>
    </row>
    <row r="17" spans="2:31" ht="24.95" customHeight="1">
      <c r="B17" s="297"/>
      <c r="C17" s="298"/>
      <c r="D17" s="298"/>
      <c r="E17" s="298"/>
      <c r="F17" s="299"/>
      <c r="G17" s="297"/>
      <c r="H17" s="298"/>
      <c r="I17" s="298"/>
      <c r="J17" s="298"/>
      <c r="K17" s="299"/>
      <c r="L17" s="303"/>
      <c r="M17" s="304"/>
      <c r="N17" s="304"/>
      <c r="O17" s="304"/>
      <c r="P17" s="305"/>
      <c r="Q17" s="297"/>
      <c r="R17" s="298"/>
      <c r="S17" s="298"/>
      <c r="T17" s="298"/>
      <c r="U17" s="299"/>
      <c r="V17" s="297"/>
      <c r="W17" s="298"/>
      <c r="X17" s="298"/>
      <c r="Y17" s="298"/>
      <c r="Z17" s="299"/>
      <c r="AA17" s="300"/>
      <c r="AB17" s="301"/>
      <c r="AC17" s="301"/>
      <c r="AD17" s="301"/>
      <c r="AE17" s="302"/>
    </row>
    <row r="18" spans="2:31" ht="24.95" customHeight="1">
      <c r="B18" s="297"/>
      <c r="C18" s="298"/>
      <c r="D18" s="298"/>
      <c r="E18" s="298"/>
      <c r="F18" s="299"/>
      <c r="G18" s="297"/>
      <c r="H18" s="298"/>
      <c r="I18" s="298"/>
      <c r="J18" s="298"/>
      <c r="K18" s="299"/>
      <c r="L18" s="297"/>
      <c r="M18" s="298"/>
      <c r="N18" s="298"/>
      <c r="O18" s="298"/>
      <c r="P18" s="299"/>
      <c r="Q18" s="297"/>
      <c r="R18" s="298"/>
      <c r="S18" s="298"/>
      <c r="T18" s="298"/>
      <c r="U18" s="299"/>
      <c r="V18" s="297"/>
      <c r="W18" s="298"/>
      <c r="X18" s="298"/>
      <c r="Y18" s="298"/>
      <c r="Z18" s="299"/>
      <c r="AA18" s="300"/>
      <c r="AB18" s="301"/>
      <c r="AC18" s="301"/>
      <c r="AD18" s="301"/>
      <c r="AE18" s="302"/>
    </row>
    <row r="19" spans="2:31" ht="24.95" customHeight="1">
      <c r="B19" s="297"/>
      <c r="C19" s="298"/>
      <c r="D19" s="298"/>
      <c r="E19" s="298"/>
      <c r="F19" s="299"/>
      <c r="G19" s="297"/>
      <c r="H19" s="298"/>
      <c r="I19" s="298"/>
      <c r="J19" s="298"/>
      <c r="K19" s="299"/>
      <c r="L19" s="297"/>
      <c r="M19" s="298"/>
      <c r="N19" s="298"/>
      <c r="O19" s="298"/>
      <c r="P19" s="299"/>
      <c r="Q19" s="297"/>
      <c r="R19" s="298"/>
      <c r="S19" s="298"/>
      <c r="T19" s="298"/>
      <c r="U19" s="299"/>
      <c r="V19" s="297"/>
      <c r="W19" s="298"/>
      <c r="X19" s="298"/>
      <c r="Y19" s="298"/>
      <c r="Z19" s="299"/>
      <c r="AA19" s="297"/>
      <c r="AB19" s="298"/>
      <c r="AC19" s="298"/>
      <c r="AD19" s="298"/>
      <c r="AE19" s="299"/>
    </row>
    <row r="20" spans="2:31" ht="24.95" customHeight="1">
      <c r="B20" s="297"/>
      <c r="C20" s="298"/>
      <c r="D20" s="298"/>
      <c r="E20" s="298"/>
      <c r="F20" s="299"/>
      <c r="G20" s="297"/>
      <c r="H20" s="298"/>
      <c r="I20" s="298"/>
      <c r="J20" s="298"/>
      <c r="K20" s="299"/>
      <c r="L20" s="297"/>
      <c r="M20" s="298"/>
      <c r="N20" s="298"/>
      <c r="O20" s="298"/>
      <c r="P20" s="299"/>
      <c r="Q20" s="297"/>
      <c r="R20" s="298"/>
      <c r="S20" s="298"/>
      <c r="T20" s="298"/>
      <c r="U20" s="299"/>
      <c r="V20" s="297"/>
      <c r="W20" s="298"/>
      <c r="X20" s="298"/>
      <c r="Y20" s="298"/>
      <c r="Z20" s="299"/>
      <c r="AA20" s="297"/>
      <c r="AB20" s="298"/>
      <c r="AC20" s="298"/>
      <c r="AD20" s="298"/>
      <c r="AE20" s="299"/>
    </row>
    <row r="21" spans="2:31" ht="18" customHeight="1"/>
    <row r="22" spans="2:31" ht="18" customHeight="1"/>
    <row r="23" spans="2:31" ht="18" customHeight="1"/>
    <row r="24" spans="2:31" ht="18" customHeight="1"/>
  </sheetData>
  <mergeCells count="90">
    <mergeCell ref="L2:U2"/>
    <mergeCell ref="B3:H3"/>
    <mergeCell ref="B4:F4"/>
    <mergeCell ref="G4:K4"/>
    <mergeCell ref="L4:P4"/>
    <mergeCell ref="Q4:U4"/>
    <mergeCell ref="V4:Z4"/>
    <mergeCell ref="AA4:AE4"/>
    <mergeCell ref="B5:F5"/>
    <mergeCell ref="G5:K5"/>
    <mergeCell ref="L5:P5"/>
    <mergeCell ref="Q5:U5"/>
    <mergeCell ref="V5:Z5"/>
    <mergeCell ref="AA5:AE5"/>
    <mergeCell ref="Q6:U6"/>
    <mergeCell ref="B7:F7"/>
    <mergeCell ref="G7:K7"/>
    <mergeCell ref="L7:P7"/>
    <mergeCell ref="Q7:U7"/>
    <mergeCell ref="AA7:AE7"/>
    <mergeCell ref="Q8:U8"/>
    <mergeCell ref="B9:F9"/>
    <mergeCell ref="G9:K9"/>
    <mergeCell ref="L9:P9"/>
    <mergeCell ref="Q9:U9"/>
    <mergeCell ref="V9:Z9"/>
    <mergeCell ref="AA9:AE9"/>
    <mergeCell ref="V7:Z7"/>
    <mergeCell ref="AA8:AE8"/>
    <mergeCell ref="Q10:U10"/>
    <mergeCell ref="B11:F11"/>
    <mergeCell ref="G11:K11"/>
    <mergeCell ref="L11:P11"/>
    <mergeCell ref="Q11:U11"/>
    <mergeCell ref="AA11:AE11"/>
    <mergeCell ref="B12:F12"/>
    <mergeCell ref="G12:K12"/>
    <mergeCell ref="L12:P12"/>
    <mergeCell ref="Q12:U12"/>
    <mergeCell ref="V12:Z12"/>
    <mergeCell ref="AA12:AE12"/>
    <mergeCell ref="V11:Z11"/>
    <mergeCell ref="AA14:AE14"/>
    <mergeCell ref="B13:F13"/>
    <mergeCell ref="G13:K13"/>
    <mergeCell ref="L13:P13"/>
    <mergeCell ref="Q13:U13"/>
    <mergeCell ref="V13:Z13"/>
    <mergeCell ref="AA13:AE13"/>
    <mergeCell ref="B14:F14"/>
    <mergeCell ref="G14:K14"/>
    <mergeCell ref="L14:P14"/>
    <mergeCell ref="Q14:U14"/>
    <mergeCell ref="V14:Z14"/>
    <mergeCell ref="AA16:AE16"/>
    <mergeCell ref="B15:F15"/>
    <mergeCell ref="G15:K15"/>
    <mergeCell ref="L15:P15"/>
    <mergeCell ref="Q15:U15"/>
    <mergeCell ref="V15:Z15"/>
    <mergeCell ref="AA15:AE15"/>
    <mergeCell ref="B16:F16"/>
    <mergeCell ref="G16:K16"/>
    <mergeCell ref="L16:P16"/>
    <mergeCell ref="Q16:U16"/>
    <mergeCell ref="V16:Z16"/>
    <mergeCell ref="AA18:AE18"/>
    <mergeCell ref="B17:F17"/>
    <mergeCell ref="G17:K17"/>
    <mergeCell ref="L17:P17"/>
    <mergeCell ref="Q17:U17"/>
    <mergeCell ref="V17:Z17"/>
    <mergeCell ref="AA17:AE17"/>
    <mergeCell ref="B18:F18"/>
    <mergeCell ref="G18:K18"/>
    <mergeCell ref="L18:P18"/>
    <mergeCell ref="Q18:U18"/>
    <mergeCell ref="V18:Z18"/>
    <mergeCell ref="AA20:AE20"/>
    <mergeCell ref="B19:F19"/>
    <mergeCell ref="G19:K19"/>
    <mergeCell ref="L19:P19"/>
    <mergeCell ref="Q19:U19"/>
    <mergeCell ref="V19:Z19"/>
    <mergeCell ref="AA19:AE19"/>
    <mergeCell ref="B20:F20"/>
    <mergeCell ref="G20:K20"/>
    <mergeCell ref="L20:P20"/>
    <mergeCell ref="Q20:U20"/>
    <mergeCell ref="V20:Z20"/>
  </mergeCells>
  <phoneticPr fontId="3"/>
  <pageMargins left="0.78700000000000003" right="0.78700000000000003" top="0.98399999999999999" bottom="0.98399999999999999" header="0.51200000000000001" footer="0.51200000000000001"/>
  <pageSetup paperSize="9" orientation="landscape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A8B17-3870-407A-BCC9-8A60109831F4}">
  <sheetPr>
    <tabColor rgb="FFFFFF00"/>
  </sheetPr>
  <dimension ref="A1:K197"/>
  <sheetViews>
    <sheetView topLeftCell="A4" zoomScale="90" zoomScaleNormal="90" workbookViewId="0">
      <selection activeCell="A9" sqref="A9:E9"/>
    </sheetView>
  </sheetViews>
  <sheetFormatPr defaultRowHeight="13.5"/>
  <cols>
    <col min="1" max="2" width="7" style="264" customWidth="1"/>
    <col min="3" max="4" width="7.375" style="264" customWidth="1"/>
    <col min="5" max="8" width="10.625" style="264" customWidth="1"/>
    <col min="9" max="10" width="5.625" style="264" customWidth="1"/>
    <col min="11" max="11" width="6.75" style="264" customWidth="1"/>
    <col min="12" max="16384" width="9" style="264"/>
  </cols>
  <sheetData>
    <row r="1" spans="1:11" ht="14.25" customHeight="1">
      <c r="A1" s="461"/>
      <c r="B1" s="462"/>
      <c r="C1" s="463" t="s">
        <v>137</v>
      </c>
      <c r="D1" s="464"/>
      <c r="E1" s="464"/>
      <c r="F1" s="464"/>
      <c r="G1" s="464"/>
      <c r="H1" s="464"/>
      <c r="I1" s="466"/>
      <c r="J1" s="466"/>
      <c r="K1" s="263"/>
    </row>
    <row r="2" spans="1:11" ht="14.25" customHeight="1">
      <c r="A2" s="467"/>
      <c r="B2" s="468"/>
      <c r="C2" s="465"/>
      <c r="D2" s="465"/>
      <c r="E2" s="465"/>
      <c r="F2" s="465"/>
      <c r="G2" s="465"/>
      <c r="H2" s="465"/>
      <c r="I2" s="469"/>
      <c r="J2" s="469"/>
      <c r="K2" s="265"/>
    </row>
    <row r="3" spans="1:11" ht="14.25" customHeight="1">
      <c r="A3" s="467"/>
      <c r="B3" s="468"/>
      <c r="C3" s="470"/>
      <c r="D3" s="468"/>
      <c r="E3" s="471"/>
      <c r="F3" s="471"/>
      <c r="G3" s="471"/>
      <c r="H3" s="471"/>
      <c r="I3" s="469"/>
      <c r="J3" s="469"/>
      <c r="K3" s="265"/>
    </row>
    <row r="4" spans="1:11" ht="14.25" customHeight="1">
      <c r="A4" s="467"/>
      <c r="B4" s="468"/>
      <c r="C4" s="470"/>
      <c r="D4" s="468"/>
      <c r="E4" s="471"/>
      <c r="F4" s="471"/>
      <c r="G4" s="471"/>
      <c r="H4" s="471"/>
      <c r="I4" s="469"/>
      <c r="J4" s="469"/>
      <c r="K4" s="265"/>
    </row>
    <row r="5" spans="1:11" ht="14.25" customHeight="1">
      <c r="A5" s="467"/>
      <c r="B5" s="468"/>
      <c r="C5" s="470"/>
      <c r="D5" s="468"/>
      <c r="E5" s="471"/>
      <c r="F5" s="471"/>
      <c r="G5" s="471"/>
      <c r="H5" s="471"/>
      <c r="I5" s="469"/>
      <c r="J5" s="469"/>
      <c r="K5" s="265"/>
    </row>
    <row r="6" spans="1:11" ht="14.25" customHeight="1">
      <c r="A6" s="467"/>
      <c r="B6" s="468"/>
      <c r="C6" s="470"/>
      <c r="D6" s="468"/>
      <c r="E6" s="471"/>
      <c r="F6" s="471"/>
      <c r="G6" s="471"/>
      <c r="H6" s="471"/>
      <c r="I6" s="469"/>
      <c r="J6" s="469"/>
      <c r="K6" s="265"/>
    </row>
    <row r="7" spans="1:11" ht="14.25" customHeight="1">
      <c r="A7" s="467"/>
      <c r="B7" s="468"/>
      <c r="C7" s="470"/>
      <c r="D7" s="468"/>
      <c r="E7" s="471"/>
      <c r="F7" s="471"/>
      <c r="G7" s="471"/>
      <c r="H7" s="471"/>
      <c r="I7" s="469"/>
      <c r="J7" s="469"/>
      <c r="K7" s="265"/>
    </row>
    <row r="8" spans="1:11" ht="14.25" customHeight="1">
      <c r="A8" s="467"/>
      <c r="B8" s="468"/>
      <c r="C8" s="470"/>
      <c r="D8" s="468"/>
      <c r="E8" s="471"/>
      <c r="F8" s="471"/>
      <c r="G8" s="471"/>
      <c r="H8" s="471"/>
      <c r="I8" s="469"/>
      <c r="J8" s="469"/>
      <c r="K8" s="265"/>
    </row>
    <row r="9" spans="1:11" ht="14.25" customHeight="1">
      <c r="A9" s="467"/>
      <c r="B9" s="468"/>
      <c r="C9" s="470"/>
      <c r="D9" s="468"/>
      <c r="E9" s="471"/>
      <c r="F9" s="471"/>
      <c r="G9" s="471"/>
      <c r="H9" s="471"/>
      <c r="I9" s="469"/>
      <c r="J9" s="469"/>
      <c r="K9" s="265"/>
    </row>
    <row r="10" spans="1:11" ht="14.25" customHeight="1">
      <c r="A10" s="467"/>
      <c r="B10" s="468"/>
      <c r="C10" s="470"/>
      <c r="D10" s="468"/>
      <c r="E10" s="472"/>
      <c r="F10" s="472"/>
      <c r="G10" s="472"/>
      <c r="H10" s="472"/>
      <c r="I10" s="473"/>
      <c r="J10" s="473"/>
      <c r="K10" s="265"/>
    </row>
    <row r="11" spans="1:11" ht="14.25" customHeight="1">
      <c r="A11" s="467"/>
      <c r="B11" s="468"/>
      <c r="C11" s="470"/>
      <c r="D11" s="468"/>
      <c r="E11" s="471"/>
      <c r="F11" s="471"/>
      <c r="G11" s="471"/>
      <c r="H11" s="471"/>
      <c r="I11" s="473"/>
      <c r="J11" s="473"/>
      <c r="K11" s="265"/>
    </row>
    <row r="12" spans="1:11" ht="14.25" customHeight="1">
      <c r="A12" s="467"/>
      <c r="B12" s="468"/>
      <c r="C12" s="470"/>
      <c r="D12" s="468"/>
      <c r="E12" s="472"/>
      <c r="F12" s="472"/>
      <c r="G12" s="472"/>
      <c r="H12" s="472"/>
      <c r="I12" s="469"/>
      <c r="J12" s="469"/>
      <c r="K12" s="265"/>
    </row>
    <row r="13" spans="1:11" ht="14.25" customHeight="1">
      <c r="A13" s="467"/>
      <c r="B13" s="468"/>
      <c r="C13" s="470"/>
      <c r="D13" s="468"/>
      <c r="E13" s="471"/>
      <c r="F13" s="471"/>
      <c r="G13" s="471"/>
      <c r="H13" s="471"/>
      <c r="I13" s="473"/>
      <c r="J13" s="473"/>
      <c r="K13" s="265"/>
    </row>
    <row r="14" spans="1:11" ht="14.25" customHeight="1">
      <c r="A14" s="467"/>
      <c r="B14" s="468"/>
      <c r="C14" s="470"/>
      <c r="D14" s="468"/>
      <c r="E14" s="471"/>
      <c r="F14" s="471"/>
      <c r="G14" s="471"/>
      <c r="H14" s="471"/>
      <c r="I14" s="469"/>
      <c r="J14" s="469"/>
      <c r="K14" s="265"/>
    </row>
    <row r="15" spans="1:11" ht="14.25" customHeight="1">
      <c r="A15" s="467"/>
      <c r="B15" s="468"/>
      <c r="C15" s="470"/>
      <c r="D15" s="468"/>
      <c r="E15" s="471"/>
      <c r="F15" s="471"/>
      <c r="G15" s="471"/>
      <c r="H15" s="471"/>
      <c r="I15" s="473"/>
      <c r="J15" s="473"/>
      <c r="K15" s="265"/>
    </row>
    <row r="16" spans="1:11" ht="14.25" customHeight="1">
      <c r="A16" s="467"/>
      <c r="B16" s="468"/>
      <c r="C16" s="470"/>
      <c r="D16" s="468"/>
      <c r="E16" s="471"/>
      <c r="F16" s="471"/>
      <c r="G16" s="471"/>
      <c r="H16" s="471"/>
      <c r="I16" s="473"/>
      <c r="J16" s="473"/>
      <c r="K16" s="265"/>
    </row>
    <row r="17" spans="1:11" ht="14.25" customHeight="1">
      <c r="A17" s="467"/>
      <c r="B17" s="468"/>
      <c r="C17" s="470"/>
      <c r="D17" s="468"/>
      <c r="E17" s="472"/>
      <c r="F17" s="472"/>
      <c r="G17" s="472"/>
      <c r="H17" s="472"/>
      <c r="I17" s="469"/>
      <c r="J17" s="469"/>
      <c r="K17" s="265"/>
    </row>
    <row r="18" spans="1:11" ht="14.25" customHeight="1">
      <c r="A18" s="467"/>
      <c r="B18" s="468"/>
      <c r="C18" s="470"/>
      <c r="D18" s="468"/>
      <c r="E18" s="471"/>
      <c r="F18" s="471"/>
      <c r="G18" s="471"/>
      <c r="H18" s="471"/>
      <c r="I18" s="473"/>
      <c r="J18" s="473"/>
      <c r="K18" s="265"/>
    </row>
    <row r="19" spans="1:11" ht="14.25" customHeight="1">
      <c r="A19" s="467"/>
      <c r="B19" s="468"/>
      <c r="C19" s="470"/>
      <c r="D19" s="468"/>
      <c r="E19" s="471"/>
      <c r="F19" s="471"/>
      <c r="G19" s="471"/>
      <c r="H19" s="471"/>
      <c r="I19" s="469"/>
      <c r="J19" s="469"/>
      <c r="K19" s="265"/>
    </row>
    <row r="20" spans="1:11" ht="14.25" customHeight="1">
      <c r="A20" s="467"/>
      <c r="B20" s="468"/>
      <c r="C20" s="470"/>
      <c r="D20" s="468"/>
      <c r="E20" s="471"/>
      <c r="F20" s="471"/>
      <c r="G20" s="471"/>
      <c r="H20" s="471"/>
      <c r="I20" s="473"/>
      <c r="J20" s="473"/>
      <c r="K20" s="265"/>
    </row>
    <row r="21" spans="1:11" ht="14.25" customHeight="1">
      <c r="A21" s="467"/>
      <c r="B21" s="468"/>
      <c r="C21" s="470"/>
      <c r="D21" s="468"/>
      <c r="E21" s="471"/>
      <c r="F21" s="471"/>
      <c r="G21" s="471"/>
      <c r="H21" s="471"/>
      <c r="I21" s="473"/>
      <c r="J21" s="473"/>
      <c r="K21" s="265"/>
    </row>
    <row r="22" spans="1:11" ht="14.25" customHeight="1">
      <c r="A22" s="467"/>
      <c r="B22" s="468"/>
      <c r="C22" s="470"/>
      <c r="D22" s="468"/>
      <c r="E22" s="472"/>
      <c r="F22" s="472"/>
      <c r="G22" s="472"/>
      <c r="H22" s="472"/>
      <c r="I22" s="469"/>
      <c r="J22" s="469"/>
      <c r="K22" s="265"/>
    </row>
    <row r="23" spans="1:11" ht="14.25" customHeight="1">
      <c r="A23" s="467"/>
      <c r="B23" s="468"/>
      <c r="C23" s="470"/>
      <c r="D23" s="468"/>
      <c r="E23" s="471"/>
      <c r="F23" s="471"/>
      <c r="G23" s="471"/>
      <c r="H23" s="471"/>
      <c r="I23" s="473"/>
      <c r="J23" s="473"/>
      <c r="K23" s="265"/>
    </row>
    <row r="24" spans="1:11" ht="14.25" customHeight="1">
      <c r="A24" s="467"/>
      <c r="B24" s="468"/>
      <c r="C24" s="470"/>
      <c r="D24" s="468"/>
      <c r="E24" s="471"/>
      <c r="F24" s="471"/>
      <c r="G24" s="471"/>
      <c r="H24" s="471"/>
      <c r="I24" s="469"/>
      <c r="J24" s="469"/>
      <c r="K24" s="265"/>
    </row>
    <row r="25" spans="1:11" ht="14.25" customHeight="1">
      <c r="A25" s="481"/>
      <c r="B25" s="409"/>
      <c r="C25" s="482"/>
      <c r="D25" s="409"/>
      <c r="E25" s="483"/>
      <c r="F25" s="483"/>
      <c r="G25" s="483"/>
      <c r="H25" s="483"/>
      <c r="I25" s="484"/>
      <c r="J25" s="484"/>
      <c r="K25" s="266"/>
    </row>
    <row r="26" spans="1:11" ht="14.25" customHeight="1">
      <c r="A26" s="267"/>
      <c r="B26" s="500" t="s">
        <v>138</v>
      </c>
      <c r="C26" s="501"/>
      <c r="D26" s="501"/>
      <c r="E26" s="501"/>
      <c r="F26" s="501"/>
      <c r="G26" s="501"/>
      <c r="H26" s="501"/>
      <c r="I26" s="268"/>
      <c r="K26" s="269"/>
    </row>
    <row r="27" spans="1:11" ht="14.25" customHeight="1">
      <c r="A27" s="270"/>
      <c r="B27" s="502"/>
      <c r="C27" s="502"/>
      <c r="D27" s="502"/>
      <c r="E27" s="502"/>
      <c r="F27" s="502"/>
      <c r="G27" s="502"/>
      <c r="H27" s="502"/>
      <c r="I27" s="271"/>
      <c r="K27" s="272" t="s">
        <v>139</v>
      </c>
    </row>
    <row r="28" spans="1:11" ht="14.25" customHeight="1">
      <c r="A28" s="503" t="s">
        <v>140</v>
      </c>
      <c r="B28" s="504"/>
      <c r="C28" s="368"/>
      <c r="D28" s="505"/>
      <c r="E28" s="474" t="s">
        <v>141</v>
      </c>
      <c r="F28" s="509"/>
      <c r="G28" s="509"/>
      <c r="H28" s="510"/>
      <c r="I28" s="474" t="s">
        <v>142</v>
      </c>
      <c r="J28" s="510"/>
      <c r="K28" s="474" t="s">
        <v>143</v>
      </c>
    </row>
    <row r="29" spans="1:11" ht="14.25" customHeight="1">
      <c r="A29" s="506"/>
      <c r="B29" s="507"/>
      <c r="C29" s="325"/>
      <c r="D29" s="508"/>
      <c r="E29" s="475"/>
      <c r="F29" s="511"/>
      <c r="G29" s="511"/>
      <c r="H29" s="512"/>
      <c r="I29" s="475"/>
      <c r="J29" s="512"/>
      <c r="K29" s="475"/>
    </row>
    <row r="30" spans="1:11" ht="14.25" customHeight="1">
      <c r="A30" s="467" t="s">
        <v>119</v>
      </c>
      <c r="B30" s="468"/>
      <c r="C30" s="468"/>
      <c r="D30" s="476"/>
      <c r="E30" s="477" t="s">
        <v>170</v>
      </c>
      <c r="F30" s="472"/>
      <c r="G30" s="472"/>
      <c r="H30" s="478"/>
      <c r="I30" s="479"/>
      <c r="J30" s="480"/>
      <c r="K30" s="273"/>
    </row>
    <row r="31" spans="1:11" ht="14.25" customHeight="1">
      <c r="A31" s="485" t="s">
        <v>144</v>
      </c>
      <c r="B31" s="486"/>
      <c r="C31" s="486"/>
      <c r="D31" s="487"/>
      <c r="E31" s="488"/>
      <c r="F31" s="471"/>
      <c r="G31" s="471"/>
      <c r="H31" s="489"/>
      <c r="I31" s="490">
        <f>1.1*1.1*0.95-0.8*0.8*0.8-0.75*0.705*0.15*3</f>
        <v>0.3995625000000001</v>
      </c>
      <c r="J31" s="491"/>
      <c r="K31" s="273" t="s">
        <v>114</v>
      </c>
    </row>
    <row r="32" spans="1:11" ht="14.25" customHeight="1">
      <c r="A32" s="492" t="s">
        <v>120</v>
      </c>
      <c r="B32" s="493"/>
      <c r="C32" s="493"/>
      <c r="D32" s="494"/>
      <c r="E32" s="495" t="s">
        <v>171</v>
      </c>
      <c r="F32" s="496"/>
      <c r="G32" s="496"/>
      <c r="H32" s="497"/>
      <c r="I32" s="498"/>
      <c r="J32" s="499"/>
      <c r="K32" s="274"/>
    </row>
    <row r="33" spans="1:11" ht="14.25" customHeight="1">
      <c r="A33" s="485" t="s">
        <v>145</v>
      </c>
      <c r="B33" s="486"/>
      <c r="C33" s="486"/>
      <c r="D33" s="487"/>
      <c r="E33" s="488"/>
      <c r="F33" s="471"/>
      <c r="G33" s="471"/>
      <c r="H33" s="489"/>
      <c r="I33" s="479">
        <f>1.1*0.95*4+0.8*0.8*4-0.75*0.705*0.15*3</f>
        <v>6.5020625000000001</v>
      </c>
      <c r="J33" s="480"/>
      <c r="K33" s="273" t="s">
        <v>6</v>
      </c>
    </row>
    <row r="34" spans="1:11" ht="14.25" customHeight="1">
      <c r="A34" s="492" t="s">
        <v>146</v>
      </c>
      <c r="B34" s="493"/>
      <c r="C34" s="493"/>
      <c r="D34" s="494"/>
      <c r="E34" s="513"/>
      <c r="F34" s="514"/>
      <c r="G34" s="514"/>
      <c r="H34" s="515"/>
      <c r="I34" s="498"/>
      <c r="J34" s="499"/>
      <c r="K34" s="274"/>
    </row>
    <row r="35" spans="1:11" ht="14.25" customHeight="1">
      <c r="A35" s="485" t="s">
        <v>147</v>
      </c>
      <c r="B35" s="486"/>
      <c r="C35" s="486"/>
      <c r="D35" s="487"/>
      <c r="E35" s="488" t="s">
        <v>172</v>
      </c>
      <c r="F35" s="471"/>
      <c r="G35" s="471"/>
      <c r="H35" s="489"/>
      <c r="I35" s="479">
        <f>1.1*1.1*0.15</f>
        <v>0.18150000000000002</v>
      </c>
      <c r="J35" s="480"/>
      <c r="K35" s="273" t="s">
        <v>114</v>
      </c>
    </row>
    <row r="36" spans="1:11" ht="14.25" customHeight="1">
      <c r="A36" s="492" t="s">
        <v>148</v>
      </c>
      <c r="B36" s="493"/>
      <c r="C36" s="493"/>
      <c r="D36" s="494"/>
      <c r="E36" s="513"/>
      <c r="F36" s="514"/>
      <c r="G36" s="514"/>
      <c r="H36" s="515"/>
      <c r="I36" s="498"/>
      <c r="J36" s="499"/>
      <c r="K36" s="274"/>
    </row>
    <row r="37" spans="1:11" ht="14.25" customHeight="1">
      <c r="A37" s="485"/>
      <c r="B37" s="486"/>
      <c r="C37" s="486"/>
      <c r="D37" s="487"/>
      <c r="E37" s="488" t="s">
        <v>173</v>
      </c>
      <c r="F37" s="471"/>
      <c r="G37" s="471"/>
      <c r="H37" s="489"/>
      <c r="I37" s="479">
        <f>1.1*1.1</f>
        <v>1.2100000000000002</v>
      </c>
      <c r="J37" s="480"/>
      <c r="K37" s="273" t="s">
        <v>6</v>
      </c>
    </row>
    <row r="38" spans="1:11" ht="14.25" customHeight="1">
      <c r="A38" s="492" t="s">
        <v>149</v>
      </c>
      <c r="B38" s="493"/>
      <c r="C38" s="493"/>
      <c r="D38" s="494"/>
      <c r="E38" s="513"/>
      <c r="F38" s="514"/>
      <c r="G38" s="514"/>
      <c r="H38" s="515"/>
      <c r="I38" s="498"/>
      <c r="J38" s="499"/>
      <c r="K38" s="274"/>
    </row>
    <row r="39" spans="1:11" ht="14.25" customHeight="1">
      <c r="A39" s="485"/>
      <c r="B39" s="486"/>
      <c r="C39" s="486"/>
      <c r="D39" s="487"/>
      <c r="E39" s="488" t="s">
        <v>175</v>
      </c>
      <c r="F39" s="471"/>
      <c r="G39" s="471"/>
      <c r="H39" s="489"/>
      <c r="I39" s="479">
        <f>1.6*1.6*1.1</f>
        <v>2.8160000000000007</v>
      </c>
      <c r="J39" s="480"/>
      <c r="K39" s="273" t="s">
        <v>114</v>
      </c>
    </row>
    <row r="40" spans="1:11" ht="14.25" customHeight="1">
      <c r="A40" s="492" t="s">
        <v>150</v>
      </c>
      <c r="B40" s="493"/>
      <c r="C40" s="493"/>
      <c r="D40" s="494"/>
      <c r="E40" s="513"/>
      <c r="F40" s="514"/>
      <c r="G40" s="514"/>
      <c r="H40" s="515"/>
      <c r="I40" s="498"/>
      <c r="J40" s="499"/>
      <c r="K40" s="274"/>
    </row>
    <row r="41" spans="1:11" ht="14.25" customHeight="1">
      <c r="A41" s="485"/>
      <c r="B41" s="486"/>
      <c r="C41" s="486"/>
      <c r="D41" s="487"/>
      <c r="E41" s="519" t="s">
        <v>176</v>
      </c>
      <c r="F41" s="520"/>
      <c r="G41" s="520"/>
      <c r="H41" s="521"/>
      <c r="I41" s="479">
        <f>1.6*1.6*1.1-1.1*1.1*0.95</f>
        <v>1.6665000000000005</v>
      </c>
      <c r="J41" s="480"/>
      <c r="K41" s="273" t="s">
        <v>114</v>
      </c>
    </row>
    <row r="42" spans="1:11" ht="14.25" customHeight="1">
      <c r="A42" s="492" t="s">
        <v>151</v>
      </c>
      <c r="B42" s="493"/>
      <c r="C42" s="493"/>
      <c r="D42" s="494"/>
      <c r="E42" s="513"/>
      <c r="F42" s="514"/>
      <c r="G42" s="514"/>
      <c r="H42" s="515"/>
      <c r="I42" s="498"/>
      <c r="J42" s="499"/>
      <c r="K42" s="274"/>
    </row>
    <row r="43" spans="1:11" ht="14.25" customHeight="1">
      <c r="A43" s="516" t="s">
        <v>174</v>
      </c>
      <c r="B43" s="517"/>
      <c r="C43" s="517"/>
      <c r="D43" s="518"/>
      <c r="E43" s="488"/>
      <c r="F43" s="471"/>
      <c r="G43" s="471"/>
      <c r="H43" s="489"/>
      <c r="I43" s="479">
        <v>1</v>
      </c>
      <c r="J43" s="480"/>
      <c r="K43" s="273" t="s">
        <v>20</v>
      </c>
    </row>
    <row r="44" spans="1:11" ht="14.25" customHeight="1">
      <c r="A44" s="492"/>
      <c r="B44" s="493"/>
      <c r="C44" s="493"/>
      <c r="D44" s="494"/>
      <c r="E44" s="513"/>
      <c r="F44" s="514"/>
      <c r="G44" s="514"/>
      <c r="H44" s="515"/>
      <c r="I44" s="498"/>
      <c r="J44" s="499"/>
      <c r="K44" s="274"/>
    </row>
    <row r="45" spans="1:11" ht="14.25" customHeight="1">
      <c r="A45" s="485"/>
      <c r="B45" s="486"/>
      <c r="C45" s="486"/>
      <c r="D45" s="487"/>
      <c r="E45" s="488"/>
      <c r="F45" s="471"/>
      <c r="G45" s="471"/>
      <c r="H45" s="489"/>
      <c r="I45" s="479"/>
      <c r="J45" s="480"/>
      <c r="K45" s="273"/>
    </row>
    <row r="46" spans="1:11" ht="14.25" customHeight="1">
      <c r="A46" s="492"/>
      <c r="B46" s="493"/>
      <c r="C46" s="493"/>
      <c r="D46" s="494"/>
      <c r="E46" s="513"/>
      <c r="F46" s="514"/>
      <c r="G46" s="514"/>
      <c r="H46" s="515"/>
      <c r="I46" s="498"/>
      <c r="J46" s="499"/>
      <c r="K46" s="274"/>
    </row>
    <row r="47" spans="1:11" ht="14.25" customHeight="1">
      <c r="A47" s="485"/>
      <c r="B47" s="486"/>
      <c r="C47" s="486"/>
      <c r="D47" s="487"/>
      <c r="E47" s="519"/>
      <c r="F47" s="520"/>
      <c r="G47" s="520"/>
      <c r="H47" s="521"/>
      <c r="I47" s="479"/>
      <c r="J47" s="480"/>
      <c r="K47" s="273"/>
    </row>
    <row r="48" spans="1:11" ht="14.25" customHeight="1">
      <c r="A48" s="492"/>
      <c r="B48" s="493"/>
      <c r="C48" s="493"/>
      <c r="D48" s="494"/>
      <c r="E48" s="495"/>
      <c r="F48" s="496"/>
      <c r="G48" s="496"/>
      <c r="H48" s="497"/>
      <c r="I48" s="498"/>
      <c r="J48" s="499"/>
      <c r="K48" s="274"/>
    </row>
    <row r="49" spans="1:11" ht="14.25" customHeight="1">
      <c r="A49" s="485"/>
      <c r="B49" s="486"/>
      <c r="C49" s="486"/>
      <c r="D49" s="487"/>
      <c r="E49" s="488"/>
      <c r="F49" s="471"/>
      <c r="G49" s="471"/>
      <c r="H49" s="489"/>
      <c r="I49" s="479"/>
      <c r="J49" s="480"/>
      <c r="K49" s="273"/>
    </row>
    <row r="50" spans="1:11" ht="14.25" customHeight="1">
      <c r="A50" s="492"/>
      <c r="B50" s="493"/>
      <c r="C50" s="493"/>
      <c r="D50" s="494"/>
      <c r="E50" s="513"/>
      <c r="F50" s="514"/>
      <c r="G50" s="514"/>
      <c r="H50" s="515"/>
      <c r="I50" s="498"/>
      <c r="J50" s="499"/>
      <c r="K50" s="274"/>
    </row>
    <row r="51" spans="1:11" ht="14.25" customHeight="1">
      <c r="A51" s="485"/>
      <c r="B51" s="486"/>
      <c r="C51" s="486"/>
      <c r="D51" s="487"/>
      <c r="E51" s="488"/>
      <c r="F51" s="471"/>
      <c r="G51" s="471"/>
      <c r="H51" s="489"/>
      <c r="I51" s="479"/>
      <c r="J51" s="480"/>
      <c r="K51" s="273"/>
    </row>
    <row r="52" spans="1:11" ht="14.25" customHeight="1">
      <c r="A52" s="522"/>
      <c r="B52" s="523"/>
      <c r="C52" s="523"/>
      <c r="D52" s="524"/>
      <c r="E52" s="513"/>
      <c r="F52" s="514"/>
      <c r="G52" s="514"/>
      <c r="H52" s="515"/>
      <c r="I52" s="498"/>
      <c r="J52" s="499"/>
      <c r="K52" s="274"/>
    </row>
    <row r="53" spans="1:11" ht="14.25" customHeight="1">
      <c r="A53" s="467"/>
      <c r="B53" s="468"/>
      <c r="C53" s="468"/>
      <c r="D53" s="476"/>
      <c r="E53" s="488"/>
      <c r="F53" s="471"/>
      <c r="G53" s="471"/>
      <c r="H53" s="489"/>
      <c r="I53" s="479"/>
      <c r="J53" s="480"/>
      <c r="K53" s="273"/>
    </row>
    <row r="54" spans="1:11" ht="14.25" customHeight="1">
      <c r="A54" s="522"/>
      <c r="B54" s="523"/>
      <c r="C54" s="523"/>
      <c r="D54" s="524"/>
      <c r="E54" s="513"/>
      <c r="F54" s="514"/>
      <c r="G54" s="514"/>
      <c r="H54" s="515"/>
      <c r="I54" s="498"/>
      <c r="J54" s="499"/>
      <c r="K54" s="274"/>
    </row>
    <row r="55" spans="1:11" ht="14.25" customHeight="1">
      <c r="A55" s="467"/>
      <c r="B55" s="468"/>
      <c r="C55" s="468"/>
      <c r="D55" s="476"/>
      <c r="E55" s="488"/>
      <c r="F55" s="471"/>
      <c r="G55" s="471"/>
      <c r="H55" s="489"/>
      <c r="I55" s="479"/>
      <c r="J55" s="480"/>
      <c r="K55" s="273"/>
    </row>
    <row r="56" spans="1:11" ht="14.25" customHeight="1">
      <c r="A56" s="522"/>
      <c r="B56" s="523"/>
      <c r="C56" s="523"/>
      <c r="D56" s="524"/>
      <c r="E56" s="513"/>
      <c r="F56" s="514"/>
      <c r="G56" s="514"/>
      <c r="H56" s="515"/>
      <c r="I56" s="498"/>
      <c r="J56" s="499"/>
      <c r="K56" s="274"/>
    </row>
    <row r="57" spans="1:11" ht="14.25" customHeight="1">
      <c r="A57" s="481"/>
      <c r="B57" s="409"/>
      <c r="C57" s="409"/>
      <c r="D57" s="525"/>
      <c r="E57" s="526"/>
      <c r="F57" s="483"/>
      <c r="G57" s="483"/>
      <c r="H57" s="527"/>
      <c r="I57" s="528"/>
      <c r="J57" s="529"/>
      <c r="K57" s="275"/>
    </row>
    <row r="58" spans="1:11" ht="14.25" customHeight="1">
      <c r="A58" s="485"/>
      <c r="B58" s="486"/>
      <c r="C58" s="486"/>
      <c r="D58" s="487"/>
      <c r="E58" s="488"/>
      <c r="F58" s="471"/>
      <c r="G58" s="471"/>
      <c r="H58" s="489"/>
      <c r="I58" s="479"/>
      <c r="J58" s="480"/>
      <c r="K58" s="276"/>
    </row>
    <row r="59" spans="1:11" ht="14.25" customHeight="1">
      <c r="A59" s="467"/>
      <c r="B59" s="468"/>
      <c r="C59" s="468"/>
      <c r="D59" s="476"/>
      <c r="E59" s="488"/>
      <c r="F59" s="471"/>
      <c r="G59" s="471"/>
      <c r="H59" s="489"/>
      <c r="I59" s="479"/>
      <c r="J59" s="480"/>
      <c r="K59" s="276"/>
    </row>
    <row r="60" spans="1:11" ht="14.25" customHeight="1">
      <c r="A60" s="485"/>
      <c r="B60" s="486"/>
      <c r="C60" s="486"/>
      <c r="D60" s="487"/>
      <c r="E60" s="488"/>
      <c r="F60" s="471"/>
      <c r="G60" s="471"/>
      <c r="H60" s="489"/>
      <c r="I60" s="479"/>
      <c r="J60" s="480"/>
      <c r="K60" s="276"/>
    </row>
    <row r="61" spans="1:11" ht="14.25" customHeight="1">
      <c r="A61" s="277"/>
      <c r="B61" s="278"/>
      <c r="C61" s="277"/>
      <c r="D61" s="278"/>
    </row>
    <row r="62" spans="1:11" ht="14.25" customHeight="1">
      <c r="A62" s="277"/>
      <c r="B62" s="278"/>
      <c r="C62" s="277"/>
      <c r="D62" s="278"/>
    </row>
    <row r="63" spans="1:11" ht="14.25" customHeight="1">
      <c r="A63" s="277"/>
      <c r="B63" s="278"/>
      <c r="C63" s="277"/>
      <c r="D63" s="278"/>
    </row>
    <row r="64" spans="1:11" ht="14.25" customHeight="1">
      <c r="A64" s="277"/>
      <c r="B64" s="278"/>
      <c r="C64" s="277"/>
      <c r="D64" s="278"/>
    </row>
    <row r="65" spans="1:4" ht="14.25" customHeight="1">
      <c r="A65" s="277"/>
      <c r="B65" s="278"/>
      <c r="C65" s="277"/>
      <c r="D65" s="278"/>
    </row>
    <row r="66" spans="1:4" ht="14.25" customHeight="1">
      <c r="A66" s="277"/>
      <c r="B66" s="278"/>
      <c r="C66" s="277"/>
      <c r="D66" s="278"/>
    </row>
    <row r="67" spans="1:4" ht="14.25" customHeight="1">
      <c r="A67" s="277"/>
      <c r="B67" s="278"/>
      <c r="C67" s="277"/>
      <c r="D67" s="278"/>
    </row>
    <row r="68" spans="1:4" ht="14.25" customHeight="1">
      <c r="A68" s="277"/>
      <c r="B68" s="278"/>
      <c r="C68" s="277"/>
      <c r="D68" s="278"/>
    </row>
    <row r="69" spans="1:4" ht="14.25" customHeight="1">
      <c r="A69" s="277"/>
      <c r="B69" s="278"/>
      <c r="C69" s="277"/>
      <c r="D69" s="278"/>
    </row>
    <row r="70" spans="1:4" ht="14.25" customHeight="1">
      <c r="A70" s="277"/>
      <c r="B70" s="278"/>
      <c r="C70" s="277"/>
      <c r="D70" s="278"/>
    </row>
    <row r="71" spans="1:4" ht="14.25" customHeight="1">
      <c r="A71" s="277"/>
      <c r="B71" s="278"/>
      <c r="C71" s="277"/>
      <c r="D71" s="278"/>
    </row>
    <row r="72" spans="1:4" ht="14.25" customHeight="1">
      <c r="A72" s="277"/>
      <c r="B72" s="278"/>
      <c r="C72" s="277"/>
      <c r="D72" s="278"/>
    </row>
    <row r="73" spans="1:4" ht="14.25" customHeight="1">
      <c r="A73" s="277"/>
      <c r="B73" s="278"/>
      <c r="C73" s="277"/>
      <c r="D73" s="278"/>
    </row>
    <row r="74" spans="1:4" ht="14.25" customHeight="1">
      <c r="A74" s="277"/>
      <c r="B74" s="278"/>
      <c r="C74" s="277"/>
      <c r="D74" s="278"/>
    </row>
    <row r="75" spans="1:4" ht="14.25" customHeight="1">
      <c r="A75" s="277"/>
      <c r="B75" s="278"/>
      <c r="C75" s="277"/>
      <c r="D75" s="278"/>
    </row>
    <row r="76" spans="1:4" ht="14.25" customHeight="1">
      <c r="A76" s="277"/>
      <c r="B76" s="278"/>
      <c r="C76" s="277"/>
      <c r="D76" s="278"/>
    </row>
    <row r="77" spans="1:4" ht="14.25" customHeight="1">
      <c r="A77" s="277"/>
      <c r="B77" s="278"/>
      <c r="C77" s="277"/>
      <c r="D77" s="278"/>
    </row>
    <row r="78" spans="1:4" ht="14.25" customHeight="1">
      <c r="A78" s="277"/>
      <c r="B78" s="278"/>
      <c r="C78" s="277"/>
      <c r="D78" s="278"/>
    </row>
    <row r="79" spans="1:4" ht="14.25" customHeight="1">
      <c r="A79" s="277"/>
      <c r="B79" s="278"/>
      <c r="C79" s="277"/>
      <c r="D79" s="278"/>
    </row>
    <row r="80" spans="1:4" ht="14.25" customHeight="1">
      <c r="A80" s="277"/>
      <c r="B80" s="278"/>
      <c r="C80" s="277"/>
      <c r="D80" s="278"/>
    </row>
    <row r="81" spans="1:4" ht="14.25" customHeight="1">
      <c r="A81" s="277"/>
      <c r="B81" s="278"/>
      <c r="C81" s="277"/>
      <c r="D81" s="278"/>
    </row>
    <row r="82" spans="1:4" ht="14.25" customHeight="1">
      <c r="A82" s="277"/>
      <c r="B82" s="278"/>
      <c r="C82" s="277"/>
      <c r="D82" s="278"/>
    </row>
    <row r="83" spans="1:4" ht="14.25" customHeight="1">
      <c r="A83" s="277"/>
      <c r="B83" s="278"/>
      <c r="C83" s="277"/>
      <c r="D83" s="278"/>
    </row>
    <row r="84" spans="1:4" ht="14.25" customHeight="1">
      <c r="A84" s="277"/>
      <c r="B84" s="278"/>
      <c r="C84" s="277"/>
      <c r="D84" s="278"/>
    </row>
    <row r="85" spans="1:4" ht="14.25" customHeight="1">
      <c r="A85" s="277"/>
      <c r="B85" s="278"/>
      <c r="C85" s="277"/>
      <c r="D85" s="278"/>
    </row>
    <row r="86" spans="1:4" ht="14.25" customHeight="1">
      <c r="A86" s="277"/>
      <c r="B86" s="278"/>
      <c r="C86" s="277"/>
      <c r="D86" s="278"/>
    </row>
    <row r="87" spans="1:4" ht="14.25" customHeight="1">
      <c r="A87" s="277"/>
      <c r="B87" s="278"/>
      <c r="C87" s="277"/>
      <c r="D87" s="278"/>
    </row>
    <row r="88" spans="1:4" ht="14.25" customHeight="1">
      <c r="A88" s="277"/>
      <c r="B88" s="278"/>
      <c r="C88" s="277"/>
      <c r="D88" s="278"/>
    </row>
    <row r="89" spans="1:4" ht="14.25" customHeight="1">
      <c r="A89" s="277"/>
      <c r="B89" s="278"/>
      <c r="C89" s="277"/>
      <c r="D89" s="278"/>
    </row>
    <row r="90" spans="1:4" ht="14.25" customHeight="1">
      <c r="A90" s="277"/>
      <c r="B90" s="278"/>
      <c r="C90" s="277"/>
      <c r="D90" s="278"/>
    </row>
    <row r="91" spans="1:4" ht="14.25" customHeight="1">
      <c r="A91" s="277"/>
      <c r="B91" s="278"/>
      <c r="C91" s="277"/>
      <c r="D91" s="278"/>
    </row>
    <row r="92" spans="1:4" ht="14.25" customHeight="1">
      <c r="A92" s="277"/>
      <c r="B92" s="278"/>
      <c r="C92" s="277"/>
      <c r="D92" s="278"/>
    </row>
    <row r="93" spans="1:4" ht="14.25" customHeight="1">
      <c r="A93" s="277"/>
      <c r="B93" s="278"/>
      <c r="C93" s="277"/>
      <c r="D93" s="278"/>
    </row>
    <row r="94" spans="1:4" ht="14.25" customHeight="1">
      <c r="A94" s="277"/>
      <c r="B94" s="278"/>
      <c r="C94" s="277"/>
      <c r="D94" s="278"/>
    </row>
    <row r="95" spans="1:4" ht="14.25" customHeight="1">
      <c r="A95" s="277"/>
      <c r="B95" s="278"/>
      <c r="C95" s="277"/>
      <c r="D95" s="278"/>
    </row>
    <row r="96" spans="1:4" ht="14.25" customHeight="1">
      <c r="A96" s="277"/>
      <c r="B96" s="278"/>
      <c r="C96" s="277"/>
      <c r="D96" s="278"/>
    </row>
    <row r="97" spans="1:4" ht="14.25" customHeight="1">
      <c r="A97" s="277"/>
      <c r="B97" s="278"/>
      <c r="C97" s="277"/>
      <c r="D97" s="278"/>
    </row>
    <row r="98" spans="1:4" ht="14.25" customHeight="1">
      <c r="A98" s="277"/>
      <c r="B98" s="278"/>
      <c r="C98" s="277"/>
      <c r="D98" s="278"/>
    </row>
    <row r="99" spans="1:4" ht="14.25" customHeight="1">
      <c r="A99" s="277"/>
      <c r="B99" s="278"/>
      <c r="C99" s="277"/>
      <c r="D99" s="278"/>
    </row>
    <row r="100" spans="1:4" ht="14.25" customHeight="1">
      <c r="A100" s="277"/>
      <c r="B100" s="278"/>
      <c r="C100" s="277"/>
      <c r="D100" s="278"/>
    </row>
    <row r="101" spans="1:4" ht="14.25" customHeight="1">
      <c r="A101" s="277"/>
      <c r="B101" s="278"/>
      <c r="C101" s="277"/>
      <c r="D101" s="278"/>
    </row>
    <row r="102" spans="1:4" ht="14.25" customHeight="1">
      <c r="A102" s="277"/>
      <c r="B102" s="278"/>
      <c r="C102" s="277"/>
      <c r="D102" s="278"/>
    </row>
    <row r="103" spans="1:4" ht="14.25" customHeight="1">
      <c r="A103" s="277"/>
      <c r="B103" s="278"/>
      <c r="C103" s="277"/>
      <c r="D103" s="278"/>
    </row>
    <row r="104" spans="1:4" ht="14.25" customHeight="1">
      <c r="A104" s="277"/>
      <c r="B104" s="278"/>
      <c r="C104" s="277"/>
      <c r="D104" s="278"/>
    </row>
    <row r="105" spans="1:4" ht="14.25" customHeight="1">
      <c r="A105" s="277"/>
      <c r="B105" s="278"/>
      <c r="C105" s="277"/>
      <c r="D105" s="278"/>
    </row>
    <row r="106" spans="1:4" ht="14.25" customHeight="1">
      <c r="A106" s="277"/>
      <c r="B106" s="278"/>
      <c r="C106" s="277"/>
      <c r="D106" s="278"/>
    </row>
    <row r="107" spans="1:4" ht="14.25" customHeight="1">
      <c r="A107" s="277"/>
      <c r="B107" s="278"/>
      <c r="C107" s="277"/>
      <c r="D107" s="278"/>
    </row>
    <row r="108" spans="1:4" ht="14.25" customHeight="1">
      <c r="A108" s="277"/>
      <c r="B108" s="278"/>
      <c r="C108" s="277"/>
      <c r="D108" s="278"/>
    </row>
    <row r="109" spans="1:4" ht="14.25" customHeight="1">
      <c r="A109" s="277"/>
      <c r="B109" s="278"/>
      <c r="C109" s="277"/>
      <c r="D109" s="278"/>
    </row>
    <row r="110" spans="1:4" ht="14.25" customHeight="1">
      <c r="A110" s="277"/>
      <c r="B110" s="278"/>
      <c r="C110" s="277"/>
      <c r="D110" s="278"/>
    </row>
    <row r="111" spans="1:4" ht="14.25" customHeight="1">
      <c r="A111" s="277"/>
      <c r="B111" s="278"/>
      <c r="C111" s="277"/>
      <c r="D111" s="278"/>
    </row>
    <row r="112" spans="1:4" ht="14.25" customHeight="1">
      <c r="A112" s="277"/>
      <c r="B112" s="278"/>
      <c r="C112" s="277"/>
      <c r="D112" s="278"/>
    </row>
    <row r="113" spans="1:4" ht="14.25" customHeight="1">
      <c r="A113" s="277"/>
      <c r="B113" s="278"/>
      <c r="C113" s="277"/>
      <c r="D113" s="278"/>
    </row>
    <row r="114" spans="1:4" ht="14.25" customHeight="1">
      <c r="A114" s="277"/>
      <c r="B114" s="278"/>
      <c r="C114" s="277"/>
      <c r="D114" s="278"/>
    </row>
    <row r="115" spans="1:4" ht="14.25" customHeight="1">
      <c r="A115" s="277"/>
      <c r="B115" s="278"/>
      <c r="C115" s="277"/>
      <c r="D115" s="278"/>
    </row>
    <row r="116" spans="1:4" ht="14.25" customHeight="1">
      <c r="A116" s="277"/>
      <c r="B116" s="278"/>
      <c r="C116" s="277"/>
      <c r="D116" s="278"/>
    </row>
    <row r="117" spans="1:4" ht="14.25" customHeight="1">
      <c r="A117" s="277"/>
      <c r="B117" s="278"/>
      <c r="C117" s="277"/>
      <c r="D117" s="278"/>
    </row>
    <row r="118" spans="1:4" ht="14.25" customHeight="1">
      <c r="A118" s="277"/>
      <c r="B118" s="278"/>
      <c r="C118" s="277"/>
      <c r="D118" s="278"/>
    </row>
    <row r="119" spans="1:4" ht="14.25" customHeight="1">
      <c r="A119" s="277"/>
      <c r="B119" s="278"/>
      <c r="C119" s="277"/>
      <c r="D119" s="278"/>
    </row>
    <row r="120" spans="1:4" ht="14.25" customHeight="1">
      <c r="A120" s="277"/>
      <c r="B120" s="278"/>
      <c r="C120" s="277"/>
      <c r="D120" s="278"/>
    </row>
    <row r="121" spans="1:4" ht="14.25" customHeight="1">
      <c r="A121" s="277"/>
      <c r="B121" s="278"/>
      <c r="C121" s="277"/>
      <c r="D121" s="278"/>
    </row>
    <row r="122" spans="1:4" ht="14.25" customHeight="1">
      <c r="A122" s="277"/>
      <c r="B122" s="278"/>
      <c r="C122" s="277"/>
      <c r="D122" s="278"/>
    </row>
    <row r="123" spans="1:4" ht="14.25" customHeight="1">
      <c r="A123" s="277"/>
      <c r="B123" s="278"/>
      <c r="C123" s="277"/>
      <c r="D123" s="278"/>
    </row>
    <row r="124" spans="1:4" ht="14.25" customHeight="1">
      <c r="A124" s="277"/>
      <c r="B124" s="278"/>
      <c r="C124" s="277"/>
      <c r="D124" s="278"/>
    </row>
    <row r="125" spans="1:4" ht="14.25" customHeight="1">
      <c r="A125" s="277"/>
      <c r="B125" s="278"/>
      <c r="C125" s="277"/>
      <c r="D125" s="278"/>
    </row>
    <row r="126" spans="1:4" ht="14.25" customHeight="1">
      <c r="A126" s="277"/>
      <c r="B126" s="278"/>
      <c r="C126" s="277"/>
      <c r="D126" s="278"/>
    </row>
    <row r="127" spans="1:4" ht="14.25" customHeight="1">
      <c r="A127" s="277"/>
      <c r="B127" s="278"/>
      <c r="C127" s="277"/>
      <c r="D127" s="278"/>
    </row>
    <row r="128" spans="1:4" ht="14.25" customHeight="1">
      <c r="A128" s="277"/>
      <c r="B128" s="278"/>
      <c r="C128" s="277"/>
      <c r="D128" s="278"/>
    </row>
    <row r="129" spans="1:4" ht="14.25" customHeight="1">
      <c r="A129" s="277"/>
      <c r="B129" s="278"/>
      <c r="C129" s="277"/>
      <c r="D129" s="278"/>
    </row>
    <row r="130" spans="1:4" ht="14.25" customHeight="1">
      <c r="A130" s="277"/>
      <c r="B130" s="278"/>
      <c r="C130" s="277"/>
      <c r="D130" s="278"/>
    </row>
    <row r="131" spans="1:4" ht="14.25" customHeight="1">
      <c r="A131" s="277"/>
      <c r="B131" s="278"/>
      <c r="C131" s="277"/>
      <c r="D131" s="278"/>
    </row>
    <row r="132" spans="1:4" ht="14.25" customHeight="1">
      <c r="A132" s="277"/>
      <c r="B132" s="278"/>
      <c r="C132" s="277"/>
      <c r="D132" s="278"/>
    </row>
    <row r="133" spans="1:4" ht="14.25" customHeight="1">
      <c r="A133" s="277"/>
      <c r="B133" s="278"/>
      <c r="C133" s="277"/>
      <c r="D133" s="278"/>
    </row>
    <row r="134" spans="1:4" ht="14.25" customHeight="1">
      <c r="A134" s="277"/>
      <c r="B134" s="278"/>
      <c r="C134" s="277"/>
      <c r="D134" s="278"/>
    </row>
    <row r="135" spans="1:4" ht="14.25" customHeight="1">
      <c r="A135" s="277"/>
      <c r="B135" s="278"/>
      <c r="C135" s="277"/>
      <c r="D135" s="278"/>
    </row>
    <row r="136" spans="1:4" ht="14.25" customHeight="1">
      <c r="A136" s="277"/>
      <c r="B136" s="278"/>
      <c r="C136" s="277"/>
      <c r="D136" s="278"/>
    </row>
    <row r="137" spans="1:4" ht="14.25" customHeight="1">
      <c r="A137" s="277"/>
      <c r="B137" s="278"/>
      <c r="C137" s="277"/>
      <c r="D137" s="278"/>
    </row>
    <row r="138" spans="1:4" ht="14.25" customHeight="1">
      <c r="A138" s="277"/>
      <c r="B138" s="278"/>
      <c r="C138" s="277"/>
      <c r="D138" s="278"/>
    </row>
    <row r="139" spans="1:4" ht="14.25" customHeight="1">
      <c r="A139" s="277"/>
      <c r="B139" s="278"/>
      <c r="C139" s="277"/>
      <c r="D139" s="278"/>
    </row>
    <row r="140" spans="1:4" ht="14.25" customHeight="1">
      <c r="A140" s="277"/>
      <c r="B140" s="278"/>
      <c r="C140" s="277"/>
      <c r="D140" s="278"/>
    </row>
    <row r="141" spans="1:4" ht="14.25" customHeight="1">
      <c r="A141" s="277"/>
      <c r="B141" s="278"/>
      <c r="C141" s="277"/>
      <c r="D141" s="278"/>
    </row>
    <row r="142" spans="1:4" ht="14.25" customHeight="1">
      <c r="A142" s="277"/>
      <c r="B142" s="278"/>
      <c r="C142" s="277"/>
      <c r="D142" s="278"/>
    </row>
    <row r="143" spans="1:4" ht="14.25" customHeight="1">
      <c r="A143" s="277"/>
      <c r="B143" s="278"/>
      <c r="C143" s="277"/>
      <c r="D143" s="278"/>
    </row>
    <row r="144" spans="1:4" ht="14.25" customHeight="1">
      <c r="A144" s="277"/>
      <c r="B144" s="278"/>
      <c r="C144" s="277"/>
      <c r="D144" s="278"/>
    </row>
    <row r="145" spans="1:4" ht="14.25" customHeight="1">
      <c r="A145" s="277"/>
      <c r="B145" s="278"/>
      <c r="C145" s="277"/>
      <c r="D145" s="278"/>
    </row>
    <row r="146" spans="1:4" ht="14.25" customHeight="1">
      <c r="A146" s="277"/>
      <c r="B146" s="278"/>
      <c r="C146" s="277"/>
      <c r="D146" s="278"/>
    </row>
    <row r="147" spans="1:4" ht="14.25" customHeight="1">
      <c r="A147" s="277"/>
      <c r="B147" s="278"/>
      <c r="C147" s="277"/>
      <c r="D147" s="278"/>
    </row>
    <row r="148" spans="1:4" ht="14.25" customHeight="1">
      <c r="A148" s="277"/>
      <c r="B148" s="278"/>
      <c r="C148" s="277"/>
      <c r="D148" s="278"/>
    </row>
    <row r="149" spans="1:4" ht="14.25" customHeight="1">
      <c r="A149" s="277"/>
      <c r="B149" s="278"/>
      <c r="C149" s="277"/>
      <c r="D149" s="278"/>
    </row>
    <row r="150" spans="1:4" ht="14.25" customHeight="1">
      <c r="A150" s="277"/>
      <c r="B150" s="278"/>
      <c r="C150" s="277"/>
      <c r="D150" s="278"/>
    </row>
    <row r="151" spans="1:4" ht="14.25" customHeight="1">
      <c r="A151" s="277"/>
      <c r="B151" s="278"/>
      <c r="C151" s="277"/>
      <c r="D151" s="278"/>
    </row>
    <row r="152" spans="1:4" ht="14.25" customHeight="1">
      <c r="A152" s="277"/>
      <c r="B152" s="278"/>
      <c r="C152" s="277"/>
      <c r="D152" s="278"/>
    </row>
    <row r="153" spans="1:4" ht="14.25" customHeight="1">
      <c r="A153" s="277"/>
      <c r="B153" s="278"/>
      <c r="C153" s="277"/>
      <c r="D153" s="278"/>
    </row>
    <row r="154" spans="1:4" ht="14.25" customHeight="1">
      <c r="A154" s="277"/>
      <c r="B154" s="278"/>
      <c r="C154" s="277"/>
      <c r="D154" s="278"/>
    </row>
    <row r="155" spans="1:4" ht="14.25" customHeight="1">
      <c r="A155" s="277"/>
      <c r="B155" s="278"/>
      <c r="C155" s="277"/>
      <c r="D155" s="278"/>
    </row>
    <row r="156" spans="1:4" ht="14.25" customHeight="1">
      <c r="A156" s="277"/>
      <c r="B156" s="278"/>
      <c r="C156" s="277"/>
      <c r="D156" s="278"/>
    </row>
    <row r="157" spans="1:4" ht="14.25" customHeight="1">
      <c r="A157" s="277"/>
      <c r="B157" s="278"/>
      <c r="C157" s="277"/>
      <c r="D157" s="278"/>
    </row>
    <row r="158" spans="1:4" ht="14.25" customHeight="1">
      <c r="A158" s="277"/>
      <c r="B158" s="278"/>
      <c r="C158" s="277"/>
      <c r="D158" s="278"/>
    </row>
    <row r="159" spans="1:4" ht="14.25" customHeight="1">
      <c r="A159" s="277"/>
      <c r="B159" s="278"/>
      <c r="C159" s="277"/>
      <c r="D159" s="278"/>
    </row>
    <row r="160" spans="1:4" ht="14.25" customHeight="1">
      <c r="A160" s="277"/>
      <c r="B160" s="278"/>
      <c r="C160" s="277"/>
      <c r="D160" s="278"/>
    </row>
    <row r="161" spans="1:4" ht="14.25" customHeight="1">
      <c r="A161" s="277"/>
      <c r="B161" s="278"/>
      <c r="C161" s="277"/>
      <c r="D161" s="278"/>
    </row>
    <row r="162" spans="1:4" ht="14.25" customHeight="1">
      <c r="A162" s="277"/>
      <c r="B162" s="278"/>
      <c r="C162" s="277"/>
      <c r="D162" s="278"/>
    </row>
    <row r="163" spans="1:4" ht="14.25" customHeight="1">
      <c r="A163" s="277"/>
      <c r="B163" s="278"/>
      <c r="C163" s="277"/>
      <c r="D163" s="278"/>
    </row>
    <row r="164" spans="1:4" ht="14.25" customHeight="1">
      <c r="A164" s="277"/>
      <c r="B164" s="278"/>
      <c r="C164" s="277"/>
      <c r="D164" s="278"/>
    </row>
    <row r="165" spans="1:4" ht="14.25" customHeight="1">
      <c r="A165" s="277"/>
      <c r="B165" s="278"/>
      <c r="C165" s="277"/>
      <c r="D165" s="278"/>
    </row>
    <row r="166" spans="1:4" ht="14.25" customHeight="1">
      <c r="A166" s="277"/>
      <c r="B166" s="278"/>
      <c r="C166" s="277"/>
      <c r="D166" s="278"/>
    </row>
    <row r="167" spans="1:4" ht="14.25" customHeight="1">
      <c r="A167" s="277"/>
      <c r="B167" s="278"/>
      <c r="C167" s="277"/>
      <c r="D167" s="278"/>
    </row>
    <row r="168" spans="1:4" ht="14.25" customHeight="1">
      <c r="A168" s="277"/>
      <c r="B168" s="278"/>
      <c r="C168" s="277"/>
      <c r="D168" s="278"/>
    </row>
    <row r="169" spans="1:4" ht="14.25" customHeight="1">
      <c r="A169" s="277"/>
      <c r="B169" s="278"/>
      <c r="C169" s="277"/>
      <c r="D169" s="278"/>
    </row>
    <row r="170" spans="1:4" ht="14.25" customHeight="1">
      <c r="A170" s="277"/>
      <c r="B170" s="278"/>
      <c r="C170" s="277"/>
      <c r="D170" s="278"/>
    </row>
    <row r="171" spans="1:4" ht="14.25" customHeight="1">
      <c r="A171" s="277"/>
      <c r="B171" s="278"/>
      <c r="C171" s="277"/>
      <c r="D171" s="278"/>
    </row>
    <row r="172" spans="1:4" ht="14.25" customHeight="1">
      <c r="A172" s="277"/>
      <c r="B172" s="278"/>
      <c r="C172" s="277"/>
      <c r="D172" s="278"/>
    </row>
    <row r="173" spans="1:4" ht="14.25" customHeight="1">
      <c r="A173" s="277"/>
      <c r="B173" s="278"/>
      <c r="C173" s="277"/>
      <c r="D173" s="278"/>
    </row>
    <row r="174" spans="1:4" ht="14.25" customHeight="1">
      <c r="A174" s="277"/>
      <c r="B174" s="278"/>
      <c r="C174" s="277"/>
      <c r="D174" s="278"/>
    </row>
    <row r="175" spans="1:4" ht="14.25" customHeight="1">
      <c r="A175" s="277"/>
      <c r="B175" s="278"/>
      <c r="C175" s="277"/>
      <c r="D175" s="278"/>
    </row>
    <row r="176" spans="1:4" ht="14.25" customHeight="1">
      <c r="A176" s="277"/>
      <c r="B176" s="278"/>
      <c r="C176" s="277"/>
      <c r="D176" s="278"/>
    </row>
    <row r="177" spans="1:4" ht="14.25" customHeight="1">
      <c r="A177" s="277"/>
      <c r="B177" s="278"/>
      <c r="C177" s="277"/>
      <c r="D177" s="278"/>
    </row>
    <row r="178" spans="1:4" ht="14.25" customHeight="1">
      <c r="A178" s="277"/>
      <c r="B178" s="278"/>
      <c r="C178" s="277"/>
      <c r="D178" s="278"/>
    </row>
    <row r="179" spans="1:4" ht="14.25" customHeight="1">
      <c r="A179" s="277"/>
      <c r="B179" s="278"/>
      <c r="C179" s="277"/>
      <c r="D179" s="278"/>
    </row>
    <row r="180" spans="1:4" ht="14.25" customHeight="1">
      <c r="A180" s="277"/>
      <c r="B180" s="278"/>
      <c r="C180" s="277"/>
      <c r="D180" s="278"/>
    </row>
    <row r="181" spans="1:4" ht="14.25" customHeight="1">
      <c r="A181" s="277"/>
      <c r="B181" s="278"/>
      <c r="C181" s="277"/>
      <c r="D181" s="278"/>
    </row>
    <row r="182" spans="1:4" ht="14.25" customHeight="1">
      <c r="A182" s="277"/>
      <c r="B182" s="278"/>
      <c r="C182" s="277"/>
      <c r="D182" s="278"/>
    </row>
    <row r="183" spans="1:4" ht="14.25" customHeight="1">
      <c r="A183" s="277"/>
      <c r="B183" s="278"/>
      <c r="C183" s="277"/>
      <c r="D183" s="278"/>
    </row>
    <row r="184" spans="1:4" ht="14.25" customHeight="1">
      <c r="A184" s="277"/>
      <c r="B184" s="278"/>
      <c r="C184" s="277"/>
      <c r="D184" s="278"/>
    </row>
    <row r="185" spans="1:4" ht="14.25" customHeight="1">
      <c r="A185" s="277"/>
      <c r="B185" s="278"/>
      <c r="C185" s="277"/>
      <c r="D185" s="278"/>
    </row>
    <row r="186" spans="1:4" ht="14.25" customHeight="1">
      <c r="A186" s="277"/>
      <c r="B186" s="278"/>
      <c r="C186" s="277"/>
      <c r="D186" s="278"/>
    </row>
    <row r="187" spans="1:4" ht="14.25" customHeight="1">
      <c r="A187" s="277"/>
      <c r="B187" s="278"/>
      <c r="C187" s="277"/>
      <c r="D187" s="278"/>
    </row>
    <row r="188" spans="1:4" ht="14.25" customHeight="1">
      <c r="A188" s="277"/>
      <c r="B188" s="278"/>
      <c r="C188" s="277"/>
      <c r="D188" s="278"/>
    </row>
    <row r="189" spans="1:4" ht="14.25" customHeight="1">
      <c r="A189" s="277"/>
      <c r="B189" s="278"/>
      <c r="C189" s="277"/>
      <c r="D189" s="278"/>
    </row>
    <row r="190" spans="1:4" ht="14.25" customHeight="1">
      <c r="A190" s="277"/>
      <c r="B190" s="278"/>
      <c r="C190" s="277"/>
      <c r="D190" s="278"/>
    </row>
    <row r="191" spans="1:4" ht="14.25" customHeight="1">
      <c r="A191" s="277"/>
      <c r="B191" s="278"/>
      <c r="C191" s="277"/>
      <c r="D191" s="278"/>
    </row>
    <row r="192" spans="1:4" ht="14.25" customHeight="1">
      <c r="A192" s="277"/>
      <c r="B192" s="278"/>
      <c r="C192" s="277"/>
      <c r="D192" s="278"/>
    </row>
    <row r="193" spans="1:4" ht="14.25" customHeight="1">
      <c r="A193" s="277"/>
      <c r="B193" s="278"/>
      <c r="C193" s="277"/>
      <c r="D193" s="278"/>
    </row>
    <row r="194" spans="1:4" ht="14.25" customHeight="1">
      <c r="A194" s="277"/>
      <c r="B194" s="278"/>
      <c r="C194" s="277"/>
      <c r="D194" s="278"/>
    </row>
    <row r="195" spans="1:4" ht="14.25" customHeight="1"/>
    <row r="196" spans="1:4" ht="14.25" customHeight="1"/>
    <row r="197" spans="1:4" ht="14.25" customHeight="1"/>
  </sheetData>
  <mergeCells count="195">
    <mergeCell ref="A59:D59"/>
    <mergeCell ref="E59:H59"/>
    <mergeCell ref="I59:J59"/>
    <mergeCell ref="A60:D60"/>
    <mergeCell ref="E60:H60"/>
    <mergeCell ref="I60:J60"/>
    <mergeCell ref="A57:D57"/>
    <mergeCell ref="E57:H57"/>
    <mergeCell ref="I57:J57"/>
    <mergeCell ref="A58:D58"/>
    <mergeCell ref="E58:H58"/>
    <mergeCell ref="I58:J58"/>
    <mergeCell ref="A55:D55"/>
    <mergeCell ref="E55:H55"/>
    <mergeCell ref="I55:J55"/>
    <mergeCell ref="A56:D56"/>
    <mergeCell ref="E56:H56"/>
    <mergeCell ref="I56:J56"/>
    <mergeCell ref="A53:D53"/>
    <mergeCell ref="E53:H53"/>
    <mergeCell ref="I53:J53"/>
    <mergeCell ref="A54:D54"/>
    <mergeCell ref="E54:H54"/>
    <mergeCell ref="I54:J54"/>
    <mergeCell ref="A51:D51"/>
    <mergeCell ref="E51:H51"/>
    <mergeCell ref="I51:J51"/>
    <mergeCell ref="A52:D52"/>
    <mergeCell ref="E52:H52"/>
    <mergeCell ref="I52:J52"/>
    <mergeCell ref="A49:D49"/>
    <mergeCell ref="E49:H49"/>
    <mergeCell ref="I49:J49"/>
    <mergeCell ref="A50:D50"/>
    <mergeCell ref="E50:H50"/>
    <mergeCell ref="I50:J50"/>
    <mergeCell ref="A47:D47"/>
    <mergeCell ref="E47:H47"/>
    <mergeCell ref="I47:J47"/>
    <mergeCell ref="A48:D48"/>
    <mergeCell ref="E48:H48"/>
    <mergeCell ref="I48:J48"/>
    <mergeCell ref="A45:D45"/>
    <mergeCell ref="E45:H45"/>
    <mergeCell ref="I45:J45"/>
    <mergeCell ref="A46:D46"/>
    <mergeCell ref="E46:H46"/>
    <mergeCell ref="I46:J46"/>
    <mergeCell ref="A43:D43"/>
    <mergeCell ref="E43:H43"/>
    <mergeCell ref="I43:J43"/>
    <mergeCell ref="A44:D44"/>
    <mergeCell ref="E44:H44"/>
    <mergeCell ref="I44:J44"/>
    <mergeCell ref="A41:D41"/>
    <mergeCell ref="E41:H41"/>
    <mergeCell ref="I41:J41"/>
    <mergeCell ref="A42:D42"/>
    <mergeCell ref="E42:H42"/>
    <mergeCell ref="I42:J42"/>
    <mergeCell ref="A39:D39"/>
    <mergeCell ref="E39:H39"/>
    <mergeCell ref="I39:J39"/>
    <mergeCell ref="A40:D40"/>
    <mergeCell ref="E40:H40"/>
    <mergeCell ref="I40:J40"/>
    <mergeCell ref="A37:D37"/>
    <mergeCell ref="E37:H37"/>
    <mergeCell ref="I37:J37"/>
    <mergeCell ref="A38:D38"/>
    <mergeCell ref="E38:H38"/>
    <mergeCell ref="I38:J38"/>
    <mergeCell ref="A35:D35"/>
    <mergeCell ref="E35:H35"/>
    <mergeCell ref="I35:J35"/>
    <mergeCell ref="A36:D36"/>
    <mergeCell ref="E36:H36"/>
    <mergeCell ref="I36:J36"/>
    <mergeCell ref="A33:D33"/>
    <mergeCell ref="E33:H33"/>
    <mergeCell ref="I33:J33"/>
    <mergeCell ref="A34:D34"/>
    <mergeCell ref="E34:H34"/>
    <mergeCell ref="I34:J34"/>
    <mergeCell ref="A31:D31"/>
    <mergeCell ref="E31:H31"/>
    <mergeCell ref="I31:J31"/>
    <mergeCell ref="A32:D32"/>
    <mergeCell ref="E32:H32"/>
    <mergeCell ref="I32:J32"/>
    <mergeCell ref="B26:H27"/>
    <mergeCell ref="A28:D29"/>
    <mergeCell ref="E28:H29"/>
    <mergeCell ref="I28:J29"/>
    <mergeCell ref="K28:K29"/>
    <mergeCell ref="A30:D30"/>
    <mergeCell ref="E30:H30"/>
    <mergeCell ref="I30:J30"/>
    <mergeCell ref="A24:B24"/>
    <mergeCell ref="C24:D24"/>
    <mergeCell ref="E24:H24"/>
    <mergeCell ref="I24:J24"/>
    <mergeCell ref="A25:B25"/>
    <mergeCell ref="C25:D25"/>
    <mergeCell ref="E25:H25"/>
    <mergeCell ref="I25:J25"/>
    <mergeCell ref="A22:B22"/>
    <mergeCell ref="C22:D22"/>
    <mergeCell ref="E22:H22"/>
    <mergeCell ref="I22:J22"/>
    <mergeCell ref="A23:B23"/>
    <mergeCell ref="C23:D23"/>
    <mergeCell ref="E23:H23"/>
    <mergeCell ref="I23:J23"/>
    <mergeCell ref="A20:B20"/>
    <mergeCell ref="C20:D20"/>
    <mergeCell ref="E20:H20"/>
    <mergeCell ref="I20:J20"/>
    <mergeCell ref="A21:B21"/>
    <mergeCell ref="C21:D21"/>
    <mergeCell ref="E21:H21"/>
    <mergeCell ref="I21:J21"/>
    <mergeCell ref="A18:B18"/>
    <mergeCell ref="C18:D18"/>
    <mergeCell ref="E18:H18"/>
    <mergeCell ref="I18:J18"/>
    <mergeCell ref="A19:B19"/>
    <mergeCell ref="C19:D19"/>
    <mergeCell ref="E19:H19"/>
    <mergeCell ref="I19:J19"/>
    <mergeCell ref="A16:B16"/>
    <mergeCell ref="C16:D16"/>
    <mergeCell ref="E16:H16"/>
    <mergeCell ref="I16:J16"/>
    <mergeCell ref="A17:B17"/>
    <mergeCell ref="C17:D17"/>
    <mergeCell ref="E17:H17"/>
    <mergeCell ref="I17:J17"/>
    <mergeCell ref="A14:B14"/>
    <mergeCell ref="C14:D14"/>
    <mergeCell ref="E14:H14"/>
    <mergeCell ref="I14:J14"/>
    <mergeCell ref="A15:B15"/>
    <mergeCell ref="C15:D15"/>
    <mergeCell ref="E15:H15"/>
    <mergeCell ref="I15:J15"/>
    <mergeCell ref="A12:B12"/>
    <mergeCell ref="C12:D12"/>
    <mergeCell ref="E12:H12"/>
    <mergeCell ref="I12:J12"/>
    <mergeCell ref="A13:B13"/>
    <mergeCell ref="C13:D13"/>
    <mergeCell ref="E13:H13"/>
    <mergeCell ref="I13:J13"/>
    <mergeCell ref="A10:B10"/>
    <mergeCell ref="C10:D10"/>
    <mergeCell ref="E10:H10"/>
    <mergeCell ref="I10:J10"/>
    <mergeCell ref="A11:B11"/>
    <mergeCell ref="C11:D11"/>
    <mergeCell ref="E11:H11"/>
    <mergeCell ref="I11:J11"/>
    <mergeCell ref="A8:B8"/>
    <mergeCell ref="C8:D8"/>
    <mergeCell ref="E8:H8"/>
    <mergeCell ref="I8:J8"/>
    <mergeCell ref="A9:B9"/>
    <mergeCell ref="C9:D9"/>
    <mergeCell ref="E9:H9"/>
    <mergeCell ref="I9:J9"/>
    <mergeCell ref="A6:B6"/>
    <mergeCell ref="C6:D6"/>
    <mergeCell ref="E6:H6"/>
    <mergeCell ref="I6:J6"/>
    <mergeCell ref="A7:B7"/>
    <mergeCell ref="C7:D7"/>
    <mergeCell ref="E7:H7"/>
    <mergeCell ref="I7:J7"/>
    <mergeCell ref="A4:B4"/>
    <mergeCell ref="C4:D4"/>
    <mergeCell ref="E4:H4"/>
    <mergeCell ref="I4:J4"/>
    <mergeCell ref="A5:B5"/>
    <mergeCell ref="C5:D5"/>
    <mergeCell ref="E5:H5"/>
    <mergeCell ref="I5:J5"/>
    <mergeCell ref="A1:B1"/>
    <mergeCell ref="C1:H2"/>
    <mergeCell ref="I1:J1"/>
    <mergeCell ref="A2:B2"/>
    <mergeCell ref="I2:J2"/>
    <mergeCell ref="A3:B3"/>
    <mergeCell ref="C3:D3"/>
    <mergeCell ref="E3:H3"/>
    <mergeCell ref="I3:J3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1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DF41-CD0C-4FFB-8CD1-8860829C91E3}">
  <sheetPr>
    <tabColor rgb="FFFFFF00"/>
  </sheetPr>
  <dimension ref="A1:Y50"/>
  <sheetViews>
    <sheetView zoomScaleNormal="100" workbookViewId="0">
      <pane xSplit="1" ySplit="2" topLeftCell="B3" activePane="bottomRight" state="frozen"/>
      <selection activeCell="A9" sqref="A9:E9"/>
      <selection pane="topRight" activeCell="A9" sqref="A9:E9"/>
      <selection pane="bottomLeft" activeCell="A9" sqref="A9:E9"/>
      <selection pane="bottomRight" activeCell="A9" sqref="A9:E9"/>
    </sheetView>
  </sheetViews>
  <sheetFormatPr defaultColWidth="9" defaultRowHeight="20.100000000000001" customHeight="1"/>
  <cols>
    <col min="1" max="1" width="4.75" style="253" bestFit="1" customWidth="1"/>
    <col min="2" max="2" width="8" style="253" bestFit="1" customWidth="1"/>
    <col min="3" max="3" width="2.375" style="257" bestFit="1" customWidth="1"/>
    <col min="4" max="4" width="5" style="258" bestFit="1" customWidth="1"/>
    <col min="5" max="5" width="5.5" style="257" bestFit="1" customWidth="1"/>
    <col min="6" max="6" width="6.125" style="259" customWidth="1"/>
    <col min="7" max="11" width="6.125" style="253" customWidth="1"/>
    <col min="12" max="12" width="15.5" style="253" customWidth="1"/>
    <col min="13" max="13" width="9" style="253"/>
    <col min="14" max="16" width="9" style="254"/>
    <col min="17" max="23" width="9" style="255"/>
    <col min="24" max="25" width="9" style="260"/>
    <col min="26" max="16384" width="9" style="253"/>
  </cols>
  <sheetData>
    <row r="1" spans="1:16" ht="20.100000000000001" customHeight="1">
      <c r="A1" s="533" t="s">
        <v>125</v>
      </c>
      <c r="B1" s="535" t="s">
        <v>126</v>
      </c>
      <c r="C1" s="536"/>
      <c r="D1" s="536"/>
      <c r="E1" s="537"/>
      <c r="F1" s="541" t="s">
        <v>127</v>
      </c>
      <c r="G1" s="541"/>
      <c r="H1" s="541"/>
      <c r="I1" s="541"/>
      <c r="J1" s="541"/>
      <c r="K1" s="542" t="s">
        <v>128</v>
      </c>
      <c r="L1" s="544" t="s">
        <v>19</v>
      </c>
      <c r="N1" s="254" t="s">
        <v>119</v>
      </c>
      <c r="O1" s="254" t="s">
        <v>120</v>
      </c>
      <c r="P1" s="254" t="s">
        <v>124</v>
      </c>
    </row>
    <row r="2" spans="1:16" ht="32.25" customHeight="1">
      <c r="A2" s="534"/>
      <c r="B2" s="538"/>
      <c r="C2" s="539"/>
      <c r="D2" s="539"/>
      <c r="E2" s="540"/>
      <c r="F2" s="256" t="s">
        <v>129</v>
      </c>
      <c r="G2" s="256" t="s">
        <v>130</v>
      </c>
      <c r="H2" s="256" t="s">
        <v>131</v>
      </c>
      <c r="I2" s="256" t="s">
        <v>132</v>
      </c>
      <c r="J2" s="256" t="s">
        <v>133</v>
      </c>
      <c r="K2" s="543"/>
      <c r="L2" s="545"/>
      <c r="N2" s="254" t="s">
        <v>134</v>
      </c>
      <c r="O2" s="254" t="s">
        <v>135</v>
      </c>
      <c r="P2" s="254" t="s">
        <v>134</v>
      </c>
    </row>
    <row r="3" spans="1:16" ht="15" customHeight="1">
      <c r="A3" s="546">
        <v>1</v>
      </c>
      <c r="B3" s="549">
        <v>7</v>
      </c>
      <c r="C3" s="552" t="s">
        <v>169</v>
      </c>
      <c r="D3" s="555">
        <v>10</v>
      </c>
      <c r="E3" s="558" t="s">
        <v>136</v>
      </c>
      <c r="F3" s="530">
        <v>0.8</v>
      </c>
      <c r="G3" s="530">
        <v>0.8</v>
      </c>
      <c r="H3" s="530">
        <v>0.8</v>
      </c>
      <c r="I3" s="530">
        <f>IF(A3="","",IF(H3&gt;1,0.2,0.15))</f>
        <v>0.15</v>
      </c>
      <c r="J3" s="530">
        <f>IF(A3="","",IF(H3&gt;1,0.2,0.15))</f>
        <v>0.15</v>
      </c>
      <c r="K3" s="562" t="str">
        <f>IF(A3="","",IF(H3&lt;1,"-",ROUNDUP((H3-0.5)/0.3,0)))</f>
        <v>-</v>
      </c>
      <c r="L3" s="561"/>
      <c r="N3" s="254">
        <f>第1号接続桝工!I31</f>
        <v>0.3995625000000001</v>
      </c>
      <c r="O3" s="254">
        <f>第1号接続桝工!I33</f>
        <v>6.5020625000000001</v>
      </c>
      <c r="P3" s="254">
        <f>第1号接続桝工!I35</f>
        <v>0.18150000000000002</v>
      </c>
    </row>
    <row r="4" spans="1:16" ht="15" customHeight="1">
      <c r="A4" s="547"/>
      <c r="B4" s="550"/>
      <c r="C4" s="553"/>
      <c r="D4" s="556"/>
      <c r="E4" s="559"/>
      <c r="F4" s="531"/>
      <c r="G4" s="531"/>
      <c r="H4" s="531"/>
      <c r="I4" s="531"/>
      <c r="J4" s="531"/>
      <c r="K4" s="563"/>
      <c r="L4" s="403"/>
    </row>
    <row r="5" spans="1:16" ht="15" customHeight="1">
      <c r="A5" s="548"/>
      <c r="B5" s="551"/>
      <c r="C5" s="554"/>
      <c r="D5" s="557"/>
      <c r="E5" s="560"/>
      <c r="F5" s="532"/>
      <c r="G5" s="532"/>
      <c r="H5" s="532"/>
      <c r="I5" s="532"/>
      <c r="J5" s="532"/>
      <c r="K5" s="564"/>
      <c r="L5" s="404"/>
    </row>
    <row r="6" spans="1:16" ht="15" customHeight="1">
      <c r="A6" s="546">
        <v>2</v>
      </c>
      <c r="B6" s="549">
        <v>7</v>
      </c>
      <c r="C6" s="552" t="s">
        <v>169</v>
      </c>
      <c r="D6" s="555">
        <v>10</v>
      </c>
      <c r="E6" s="558" t="s">
        <v>168</v>
      </c>
      <c r="F6" s="530">
        <v>0.8</v>
      </c>
      <c r="G6" s="530">
        <v>0.8</v>
      </c>
      <c r="H6" s="530">
        <v>0.8</v>
      </c>
      <c r="I6" s="530">
        <f>IF(A6="","",IF(H6&gt;1,0.2,0.15))</f>
        <v>0.15</v>
      </c>
      <c r="J6" s="530">
        <f>IF(A6="","",IF(H6&gt;1,0.2,0.15))</f>
        <v>0.15</v>
      </c>
      <c r="K6" s="562" t="str">
        <f t="shared" ref="K6" si="0">IF(A6="","",IF(H6&lt;1,"-",ROUNDUP((H6-0.5)/0.3,0)))</f>
        <v>-</v>
      </c>
      <c r="L6" s="561"/>
      <c r="N6" s="254">
        <f>N3</f>
        <v>0.3995625000000001</v>
      </c>
      <c r="O6" s="254">
        <f t="shared" ref="O6" si="1">O3</f>
        <v>6.5020625000000001</v>
      </c>
      <c r="P6" s="254">
        <f>P3</f>
        <v>0.18150000000000002</v>
      </c>
    </row>
    <row r="7" spans="1:16" ht="15" customHeight="1">
      <c r="A7" s="547"/>
      <c r="B7" s="550"/>
      <c r="C7" s="553"/>
      <c r="D7" s="556"/>
      <c r="E7" s="559"/>
      <c r="F7" s="531"/>
      <c r="G7" s="531"/>
      <c r="H7" s="531"/>
      <c r="I7" s="531"/>
      <c r="J7" s="531"/>
      <c r="K7" s="563"/>
      <c r="L7" s="403"/>
    </row>
    <row r="8" spans="1:16" ht="15" customHeight="1">
      <c r="A8" s="548"/>
      <c r="B8" s="551"/>
      <c r="C8" s="554"/>
      <c r="D8" s="557"/>
      <c r="E8" s="560"/>
      <c r="F8" s="532"/>
      <c r="G8" s="532"/>
      <c r="H8" s="532"/>
      <c r="I8" s="532"/>
      <c r="J8" s="532"/>
      <c r="K8" s="564"/>
      <c r="L8" s="404"/>
    </row>
    <row r="9" spans="1:16" ht="15" customHeight="1">
      <c r="A9" s="546"/>
      <c r="B9" s="565"/>
      <c r="C9" s="552" t="str">
        <f>IF(D9="","","+")</f>
        <v/>
      </c>
      <c r="D9" s="555"/>
      <c r="E9" s="558"/>
      <c r="F9" s="530"/>
      <c r="G9" s="530"/>
      <c r="H9" s="530"/>
      <c r="I9" s="530" t="str">
        <f t="shared" ref="I9" si="2">IF(A9="","",IF(H9&gt;1,0.2,0.15))</f>
        <v/>
      </c>
      <c r="J9" s="530" t="str">
        <f t="shared" ref="J9" si="3">IF(A9="","",IF(H9&gt;1,0.2,0.15))</f>
        <v/>
      </c>
      <c r="K9" s="562" t="str">
        <f t="shared" ref="K9" si="4">IF(A9="","",IF(H9&lt;1,"-",ROUNDUP((H9-0.5)/0.3,0)))</f>
        <v/>
      </c>
      <c r="L9" s="561"/>
    </row>
    <row r="10" spans="1:16" ht="15" customHeight="1">
      <c r="A10" s="547"/>
      <c r="B10" s="550"/>
      <c r="C10" s="553"/>
      <c r="D10" s="556"/>
      <c r="E10" s="559"/>
      <c r="F10" s="531"/>
      <c r="G10" s="531"/>
      <c r="H10" s="531"/>
      <c r="I10" s="531"/>
      <c r="J10" s="531"/>
      <c r="K10" s="563"/>
      <c r="L10" s="403"/>
    </row>
    <row r="11" spans="1:16" ht="15" customHeight="1">
      <c r="A11" s="548"/>
      <c r="B11" s="551"/>
      <c r="C11" s="554"/>
      <c r="D11" s="557"/>
      <c r="E11" s="560"/>
      <c r="F11" s="532"/>
      <c r="G11" s="532"/>
      <c r="H11" s="532"/>
      <c r="I11" s="532"/>
      <c r="J11" s="532"/>
      <c r="K11" s="564"/>
      <c r="L11" s="404"/>
    </row>
    <row r="12" spans="1:16" ht="15" customHeight="1">
      <c r="A12" s="546"/>
      <c r="B12" s="565"/>
      <c r="C12" s="552" t="str">
        <f>IF(D12="","","+")</f>
        <v/>
      </c>
      <c r="D12" s="555"/>
      <c r="E12" s="558"/>
      <c r="F12" s="530"/>
      <c r="G12" s="530"/>
      <c r="H12" s="530"/>
      <c r="I12" s="530" t="str">
        <f t="shared" ref="I12" si="5">IF(A12="","",IF(H12&gt;1,0.2,0.15))</f>
        <v/>
      </c>
      <c r="J12" s="530" t="str">
        <f t="shared" ref="J12" si="6">IF(A12="","",IF(H12&gt;1,0.2,0.15))</f>
        <v/>
      </c>
      <c r="K12" s="562" t="str">
        <f t="shared" ref="K12" si="7">IF(A12="","",IF(H12&lt;1,"-",ROUNDUP((H12-0.5)/0.3,0)))</f>
        <v/>
      </c>
      <c r="L12" s="561"/>
    </row>
    <row r="13" spans="1:16" ht="15" customHeight="1">
      <c r="A13" s="547"/>
      <c r="B13" s="550"/>
      <c r="C13" s="553"/>
      <c r="D13" s="556"/>
      <c r="E13" s="559"/>
      <c r="F13" s="531"/>
      <c r="G13" s="531"/>
      <c r="H13" s="531"/>
      <c r="I13" s="531"/>
      <c r="J13" s="531"/>
      <c r="K13" s="563"/>
      <c r="L13" s="403"/>
    </row>
    <row r="14" spans="1:16" ht="15" customHeight="1">
      <c r="A14" s="548"/>
      <c r="B14" s="551"/>
      <c r="C14" s="554"/>
      <c r="D14" s="557"/>
      <c r="E14" s="560"/>
      <c r="F14" s="532"/>
      <c r="G14" s="532"/>
      <c r="H14" s="532"/>
      <c r="I14" s="532"/>
      <c r="J14" s="532"/>
      <c r="K14" s="564"/>
      <c r="L14" s="404"/>
    </row>
    <row r="15" spans="1:16" ht="15" customHeight="1">
      <c r="A15" s="546"/>
      <c r="B15" s="565"/>
      <c r="C15" s="552" t="str">
        <f>IF(D15="","","+")</f>
        <v/>
      </c>
      <c r="D15" s="555"/>
      <c r="E15" s="558"/>
      <c r="F15" s="530"/>
      <c r="G15" s="530"/>
      <c r="H15" s="530"/>
      <c r="I15" s="530" t="str">
        <f t="shared" ref="I15" si="8">IF(A15="","",IF(H15&gt;1,0.2,0.15))</f>
        <v/>
      </c>
      <c r="J15" s="530" t="str">
        <f t="shared" ref="J15" si="9">IF(A15="","",IF(H15&gt;1,0.2,0.15))</f>
        <v/>
      </c>
      <c r="K15" s="562" t="str">
        <f t="shared" ref="K15" si="10">IF(A15="","",IF(H15&lt;1,"-",ROUNDUP((H15-0.5)/0.3,0)))</f>
        <v/>
      </c>
      <c r="L15" s="561"/>
    </row>
    <row r="16" spans="1:16" ht="15" customHeight="1">
      <c r="A16" s="547"/>
      <c r="B16" s="550"/>
      <c r="C16" s="553"/>
      <c r="D16" s="556"/>
      <c r="E16" s="559"/>
      <c r="F16" s="531"/>
      <c r="G16" s="531"/>
      <c r="H16" s="531"/>
      <c r="I16" s="531"/>
      <c r="J16" s="531"/>
      <c r="K16" s="563"/>
      <c r="L16" s="403"/>
    </row>
    <row r="17" spans="1:12" ht="15" customHeight="1">
      <c r="A17" s="548"/>
      <c r="B17" s="551"/>
      <c r="C17" s="554"/>
      <c r="D17" s="557"/>
      <c r="E17" s="560"/>
      <c r="F17" s="532"/>
      <c r="G17" s="532"/>
      <c r="H17" s="532"/>
      <c r="I17" s="532"/>
      <c r="J17" s="532"/>
      <c r="K17" s="564"/>
      <c r="L17" s="404"/>
    </row>
    <row r="18" spans="1:12" ht="15" customHeight="1">
      <c r="A18" s="546"/>
      <c r="B18" s="565"/>
      <c r="C18" s="552" t="str">
        <f>IF(D18="","","+")</f>
        <v/>
      </c>
      <c r="D18" s="555"/>
      <c r="E18" s="558"/>
      <c r="F18" s="530"/>
      <c r="G18" s="530"/>
      <c r="H18" s="530"/>
      <c r="I18" s="530" t="str">
        <f t="shared" ref="I18" si="11">IF(A18="","",IF(H18&gt;1,0.2,0.15))</f>
        <v/>
      </c>
      <c r="J18" s="530" t="str">
        <f t="shared" ref="J18" si="12">IF(A18="","",IF(H18&gt;1,0.2,0.15))</f>
        <v/>
      </c>
      <c r="K18" s="562" t="str">
        <f t="shared" ref="K18" si="13">IF(A18="","",IF(H18&lt;1,"-",ROUNDUP((H18-0.5)/0.3,0)))</f>
        <v/>
      </c>
      <c r="L18" s="561"/>
    </row>
    <row r="19" spans="1:12" ht="15" customHeight="1">
      <c r="A19" s="547"/>
      <c r="B19" s="550"/>
      <c r="C19" s="553"/>
      <c r="D19" s="556"/>
      <c r="E19" s="559"/>
      <c r="F19" s="531"/>
      <c r="G19" s="531"/>
      <c r="H19" s="531"/>
      <c r="I19" s="531"/>
      <c r="J19" s="531"/>
      <c r="K19" s="563"/>
      <c r="L19" s="403"/>
    </row>
    <row r="20" spans="1:12" ht="15" customHeight="1">
      <c r="A20" s="548"/>
      <c r="B20" s="551"/>
      <c r="C20" s="554"/>
      <c r="D20" s="557"/>
      <c r="E20" s="560"/>
      <c r="F20" s="532"/>
      <c r="G20" s="532"/>
      <c r="H20" s="532"/>
      <c r="I20" s="532"/>
      <c r="J20" s="532"/>
      <c r="K20" s="564"/>
      <c r="L20" s="404"/>
    </row>
    <row r="21" spans="1:12" ht="15" customHeight="1">
      <c r="A21" s="546"/>
      <c r="B21" s="565"/>
      <c r="C21" s="552" t="str">
        <f>IF(D21="","","+")</f>
        <v/>
      </c>
      <c r="D21" s="555"/>
      <c r="E21" s="558"/>
      <c r="F21" s="530"/>
      <c r="G21" s="530"/>
      <c r="H21" s="530"/>
      <c r="I21" s="530" t="str">
        <f t="shared" ref="I21" si="14">IF(A21="","",IF(H21&gt;1,0.2,0.15))</f>
        <v/>
      </c>
      <c r="J21" s="530" t="str">
        <f t="shared" ref="J21" si="15">IF(A21="","",IF(H21&gt;1,0.2,0.15))</f>
        <v/>
      </c>
      <c r="K21" s="562" t="str">
        <f t="shared" ref="K21" si="16">IF(A21="","",IF(H21&lt;1,"-",ROUNDUP((H21-0.5)/0.3,0)))</f>
        <v/>
      </c>
      <c r="L21" s="561"/>
    </row>
    <row r="22" spans="1:12" ht="15" customHeight="1">
      <c r="A22" s="547"/>
      <c r="B22" s="550"/>
      <c r="C22" s="553"/>
      <c r="D22" s="556"/>
      <c r="E22" s="559"/>
      <c r="F22" s="531"/>
      <c r="G22" s="531"/>
      <c r="H22" s="531"/>
      <c r="I22" s="531"/>
      <c r="J22" s="531"/>
      <c r="K22" s="563"/>
      <c r="L22" s="403"/>
    </row>
    <row r="23" spans="1:12" ht="15" customHeight="1">
      <c r="A23" s="548"/>
      <c r="B23" s="551"/>
      <c r="C23" s="554"/>
      <c r="D23" s="557"/>
      <c r="E23" s="560"/>
      <c r="F23" s="532"/>
      <c r="G23" s="532"/>
      <c r="H23" s="532"/>
      <c r="I23" s="532"/>
      <c r="J23" s="532"/>
      <c r="K23" s="564"/>
      <c r="L23" s="404"/>
    </row>
    <row r="24" spans="1:12" ht="15" customHeight="1">
      <c r="A24" s="546"/>
      <c r="B24" s="565"/>
      <c r="C24" s="552" t="str">
        <f>IF(D24="","","+")</f>
        <v/>
      </c>
      <c r="D24" s="555"/>
      <c r="E24" s="558"/>
      <c r="F24" s="530"/>
      <c r="G24" s="530"/>
      <c r="H24" s="530"/>
      <c r="I24" s="530" t="str">
        <f t="shared" ref="I24" si="17">IF(A24="","",IF(H24&gt;1,0.2,0.15))</f>
        <v/>
      </c>
      <c r="J24" s="530" t="str">
        <f t="shared" ref="J24" si="18">IF(A24="","",IF(H24&gt;1,0.2,0.15))</f>
        <v/>
      </c>
      <c r="K24" s="562" t="str">
        <f t="shared" ref="K24" si="19">IF(A24="","",IF(H24&lt;1,"-",ROUNDUP((H24-0.5)/0.3,0)))</f>
        <v/>
      </c>
      <c r="L24" s="561"/>
    </row>
    <row r="25" spans="1:12" ht="15" customHeight="1">
      <c r="A25" s="547"/>
      <c r="B25" s="550"/>
      <c r="C25" s="553"/>
      <c r="D25" s="556"/>
      <c r="E25" s="559"/>
      <c r="F25" s="531"/>
      <c r="G25" s="531"/>
      <c r="H25" s="531"/>
      <c r="I25" s="531"/>
      <c r="J25" s="531"/>
      <c r="K25" s="563"/>
      <c r="L25" s="403"/>
    </row>
    <row r="26" spans="1:12" ht="15" customHeight="1">
      <c r="A26" s="548"/>
      <c r="B26" s="551"/>
      <c r="C26" s="554"/>
      <c r="D26" s="557"/>
      <c r="E26" s="560"/>
      <c r="F26" s="532"/>
      <c r="G26" s="532"/>
      <c r="H26" s="532"/>
      <c r="I26" s="532"/>
      <c r="J26" s="532"/>
      <c r="K26" s="564"/>
      <c r="L26" s="404"/>
    </row>
    <row r="27" spans="1:12" ht="15" customHeight="1">
      <c r="A27" s="546"/>
      <c r="B27" s="565"/>
      <c r="C27" s="552" t="str">
        <f>IF(D27="","","+")</f>
        <v/>
      </c>
      <c r="D27" s="555"/>
      <c r="E27" s="558"/>
      <c r="F27" s="530"/>
      <c r="G27" s="530"/>
      <c r="H27" s="530"/>
      <c r="I27" s="530" t="str">
        <f t="shared" ref="I27" si="20">IF(A27="","",IF(H27&gt;1,0.2,0.15))</f>
        <v/>
      </c>
      <c r="J27" s="530" t="str">
        <f t="shared" ref="J27" si="21">IF(A27="","",IF(H27&gt;1,0.2,0.15))</f>
        <v/>
      </c>
      <c r="K27" s="562" t="str">
        <f t="shared" ref="K27" si="22">IF(A27="","",IF(H27&lt;1,"-",ROUNDUP((H27-0.5)/0.3,0)))</f>
        <v/>
      </c>
      <c r="L27" s="561"/>
    </row>
    <row r="28" spans="1:12" ht="15" customHeight="1">
      <c r="A28" s="547"/>
      <c r="B28" s="550"/>
      <c r="C28" s="553"/>
      <c r="D28" s="556"/>
      <c r="E28" s="559"/>
      <c r="F28" s="531"/>
      <c r="G28" s="531"/>
      <c r="H28" s="531"/>
      <c r="I28" s="531"/>
      <c r="J28" s="531"/>
      <c r="K28" s="563"/>
      <c r="L28" s="403"/>
    </row>
    <row r="29" spans="1:12" ht="15" customHeight="1">
      <c r="A29" s="548"/>
      <c r="B29" s="551"/>
      <c r="C29" s="554"/>
      <c r="D29" s="557"/>
      <c r="E29" s="560"/>
      <c r="F29" s="532"/>
      <c r="G29" s="532"/>
      <c r="H29" s="532"/>
      <c r="I29" s="532"/>
      <c r="J29" s="532"/>
      <c r="K29" s="564"/>
      <c r="L29" s="404"/>
    </row>
    <row r="30" spans="1:12" ht="15" customHeight="1">
      <c r="A30" s="546"/>
      <c r="B30" s="565"/>
      <c r="C30" s="552" t="str">
        <f>IF(D30="","","+")</f>
        <v/>
      </c>
      <c r="D30" s="555"/>
      <c r="E30" s="558"/>
      <c r="F30" s="530"/>
      <c r="G30" s="530"/>
      <c r="H30" s="530"/>
      <c r="I30" s="530" t="str">
        <f t="shared" ref="I30" si="23">IF(A30="","",IF(H30&gt;1,0.2,0.15))</f>
        <v/>
      </c>
      <c r="J30" s="530" t="str">
        <f t="shared" ref="J30" si="24">IF(A30="","",IF(H30&gt;1,0.2,0.15))</f>
        <v/>
      </c>
      <c r="K30" s="562" t="str">
        <f t="shared" ref="K30" si="25">IF(A30="","",IF(H30&lt;1,"-",ROUNDUP((H30-0.5)/0.3,0)))</f>
        <v/>
      </c>
      <c r="L30" s="561"/>
    </row>
    <row r="31" spans="1:12" ht="15" customHeight="1">
      <c r="A31" s="547"/>
      <c r="B31" s="550"/>
      <c r="C31" s="553"/>
      <c r="D31" s="556"/>
      <c r="E31" s="559"/>
      <c r="F31" s="531"/>
      <c r="G31" s="531"/>
      <c r="H31" s="531"/>
      <c r="I31" s="531"/>
      <c r="J31" s="531"/>
      <c r="K31" s="563"/>
      <c r="L31" s="403"/>
    </row>
    <row r="32" spans="1:12" ht="15" customHeight="1">
      <c r="A32" s="548"/>
      <c r="B32" s="551"/>
      <c r="C32" s="554"/>
      <c r="D32" s="557"/>
      <c r="E32" s="560"/>
      <c r="F32" s="532"/>
      <c r="G32" s="532"/>
      <c r="H32" s="532"/>
      <c r="I32" s="532"/>
      <c r="J32" s="532"/>
      <c r="K32" s="564"/>
      <c r="L32" s="404"/>
    </row>
    <row r="33" spans="1:12" ht="15" customHeight="1">
      <c r="A33" s="546"/>
      <c r="B33" s="565"/>
      <c r="C33" s="552" t="str">
        <f>IF(D33="","","+")</f>
        <v/>
      </c>
      <c r="D33" s="555"/>
      <c r="E33" s="558"/>
      <c r="F33" s="530"/>
      <c r="G33" s="530"/>
      <c r="H33" s="530"/>
      <c r="I33" s="530" t="str">
        <f t="shared" ref="I33" si="26">IF(A33="","",IF(H33&gt;1,0.2,0.15))</f>
        <v/>
      </c>
      <c r="J33" s="530" t="str">
        <f t="shared" ref="J33" si="27">IF(A33="","",IF(H33&gt;1,0.2,0.15))</f>
        <v/>
      </c>
      <c r="K33" s="562" t="str">
        <f t="shared" ref="K33" si="28">IF(A33="","",IF(H33&lt;1,"-",ROUNDUP((H33-0.5)/0.3,0)))</f>
        <v/>
      </c>
      <c r="L33" s="561"/>
    </row>
    <row r="34" spans="1:12" ht="15" customHeight="1">
      <c r="A34" s="547"/>
      <c r="B34" s="550"/>
      <c r="C34" s="553"/>
      <c r="D34" s="556"/>
      <c r="E34" s="559"/>
      <c r="F34" s="531"/>
      <c r="G34" s="531"/>
      <c r="H34" s="531"/>
      <c r="I34" s="531"/>
      <c r="J34" s="531"/>
      <c r="K34" s="563"/>
      <c r="L34" s="403"/>
    </row>
    <row r="35" spans="1:12" ht="15" customHeight="1">
      <c r="A35" s="548"/>
      <c r="B35" s="551"/>
      <c r="C35" s="554"/>
      <c r="D35" s="557"/>
      <c r="E35" s="560"/>
      <c r="F35" s="532"/>
      <c r="G35" s="532"/>
      <c r="H35" s="532"/>
      <c r="I35" s="532"/>
      <c r="J35" s="532"/>
      <c r="K35" s="564"/>
      <c r="L35" s="404"/>
    </row>
    <row r="36" spans="1:12" ht="15" customHeight="1">
      <c r="A36" s="546"/>
      <c r="B36" s="565"/>
      <c r="C36" s="552" t="str">
        <f>IF(D36="","","+")</f>
        <v/>
      </c>
      <c r="D36" s="555"/>
      <c r="E36" s="558"/>
      <c r="F36" s="530"/>
      <c r="G36" s="530"/>
      <c r="H36" s="530"/>
      <c r="I36" s="530" t="str">
        <f t="shared" ref="I36" si="29">IF(A36="","",IF(H36&gt;1,0.2,0.15))</f>
        <v/>
      </c>
      <c r="J36" s="530" t="str">
        <f t="shared" ref="J36" si="30">IF(A36="","",IF(H36&gt;1,0.2,0.15))</f>
        <v/>
      </c>
      <c r="K36" s="562" t="str">
        <f t="shared" ref="K36" si="31">IF(A36="","",IF(H36&lt;1,"-",ROUNDUP((H36-0.5)/0.3,0)))</f>
        <v/>
      </c>
      <c r="L36" s="561"/>
    </row>
    <row r="37" spans="1:12" ht="15" customHeight="1">
      <c r="A37" s="547"/>
      <c r="B37" s="550"/>
      <c r="C37" s="553"/>
      <c r="D37" s="556"/>
      <c r="E37" s="559"/>
      <c r="F37" s="531"/>
      <c r="G37" s="531"/>
      <c r="H37" s="531"/>
      <c r="I37" s="531"/>
      <c r="J37" s="531"/>
      <c r="K37" s="563"/>
      <c r="L37" s="403"/>
    </row>
    <row r="38" spans="1:12" ht="15" customHeight="1">
      <c r="A38" s="548"/>
      <c r="B38" s="551"/>
      <c r="C38" s="554"/>
      <c r="D38" s="557"/>
      <c r="E38" s="560"/>
      <c r="F38" s="532"/>
      <c r="G38" s="532"/>
      <c r="H38" s="532"/>
      <c r="I38" s="532"/>
      <c r="J38" s="532"/>
      <c r="K38" s="564"/>
      <c r="L38" s="404"/>
    </row>
    <row r="39" spans="1:12" ht="15" customHeight="1">
      <c r="A39" s="546"/>
      <c r="B39" s="565"/>
      <c r="C39" s="552" t="str">
        <f>IF(D39="","","+")</f>
        <v/>
      </c>
      <c r="D39" s="555"/>
      <c r="E39" s="558"/>
      <c r="F39" s="530"/>
      <c r="G39" s="530"/>
      <c r="H39" s="530"/>
      <c r="I39" s="530" t="str">
        <f t="shared" ref="I39" si="32">IF(A39="","",IF(H39&gt;1,0.2,0.15))</f>
        <v/>
      </c>
      <c r="J39" s="530" t="str">
        <f t="shared" ref="J39" si="33">IF(A39="","",IF(H39&gt;1,0.2,0.15))</f>
        <v/>
      </c>
      <c r="K39" s="562" t="str">
        <f t="shared" ref="K39" si="34">IF(A39="","",IF(H39&lt;1,"-",ROUNDUP((H39-0.5)/0.3,0)))</f>
        <v/>
      </c>
      <c r="L39" s="561"/>
    </row>
    <row r="40" spans="1:12" ht="15" customHeight="1">
      <c r="A40" s="547"/>
      <c r="B40" s="550"/>
      <c r="C40" s="553"/>
      <c r="D40" s="556"/>
      <c r="E40" s="559"/>
      <c r="F40" s="531"/>
      <c r="G40" s="531"/>
      <c r="H40" s="531"/>
      <c r="I40" s="531"/>
      <c r="J40" s="531"/>
      <c r="K40" s="563"/>
      <c r="L40" s="403"/>
    </row>
    <row r="41" spans="1:12" ht="15" customHeight="1">
      <c r="A41" s="548"/>
      <c r="B41" s="551"/>
      <c r="C41" s="554"/>
      <c r="D41" s="557"/>
      <c r="E41" s="560"/>
      <c r="F41" s="532"/>
      <c r="G41" s="532"/>
      <c r="H41" s="532"/>
      <c r="I41" s="532"/>
      <c r="J41" s="532"/>
      <c r="K41" s="564"/>
      <c r="L41" s="404"/>
    </row>
    <row r="42" spans="1:12" ht="15" customHeight="1">
      <c r="A42" s="546"/>
      <c r="B42" s="565"/>
      <c r="C42" s="552"/>
      <c r="D42" s="555"/>
      <c r="E42" s="558"/>
      <c r="F42" s="530"/>
      <c r="G42" s="530"/>
      <c r="H42" s="530"/>
      <c r="I42" s="530" t="str">
        <f t="shared" ref="I42" si="35">IF(A42="","",IF(H42&gt;1,0.2,0.15))</f>
        <v/>
      </c>
      <c r="J42" s="530" t="str">
        <f t="shared" ref="J42" si="36">IF(A42="","",IF(H42&gt;1,0.2,0.15))</f>
        <v/>
      </c>
      <c r="K42" s="562" t="str">
        <f t="shared" ref="K42" si="37">IF(A42="","",IF(H42&lt;1,"-",ROUNDUP((H42-0.5)/0.3,0)))</f>
        <v/>
      </c>
      <c r="L42" s="561"/>
    </row>
    <row r="43" spans="1:12" ht="15" customHeight="1">
      <c r="A43" s="547"/>
      <c r="B43" s="550"/>
      <c r="C43" s="553"/>
      <c r="D43" s="556"/>
      <c r="E43" s="559"/>
      <c r="F43" s="531"/>
      <c r="G43" s="531"/>
      <c r="H43" s="531"/>
      <c r="I43" s="531"/>
      <c r="J43" s="531"/>
      <c r="K43" s="563"/>
      <c r="L43" s="403"/>
    </row>
    <row r="44" spans="1:12" ht="15" customHeight="1">
      <c r="A44" s="548"/>
      <c r="B44" s="551"/>
      <c r="C44" s="554"/>
      <c r="D44" s="557"/>
      <c r="E44" s="560"/>
      <c r="F44" s="532"/>
      <c r="G44" s="532"/>
      <c r="H44" s="532"/>
      <c r="I44" s="532"/>
      <c r="J44" s="532"/>
      <c r="K44" s="564"/>
      <c r="L44" s="404"/>
    </row>
    <row r="45" spans="1:12" ht="15" customHeight="1">
      <c r="A45" s="546"/>
      <c r="B45" s="565"/>
      <c r="C45" s="552"/>
      <c r="D45" s="555"/>
      <c r="E45" s="558"/>
      <c r="F45" s="530"/>
      <c r="G45" s="530"/>
      <c r="H45" s="530"/>
      <c r="I45" s="530"/>
      <c r="J45" s="530"/>
      <c r="K45" s="562"/>
      <c r="L45" s="561"/>
    </row>
    <row r="46" spans="1:12" ht="15" customHeight="1">
      <c r="A46" s="547"/>
      <c r="B46" s="550"/>
      <c r="C46" s="553"/>
      <c r="D46" s="556"/>
      <c r="E46" s="559"/>
      <c r="F46" s="531"/>
      <c r="G46" s="531"/>
      <c r="H46" s="531"/>
      <c r="I46" s="531"/>
      <c r="J46" s="531"/>
      <c r="K46" s="563"/>
      <c r="L46" s="403"/>
    </row>
    <row r="47" spans="1:12" ht="15" customHeight="1">
      <c r="A47" s="548"/>
      <c r="B47" s="551"/>
      <c r="C47" s="554"/>
      <c r="D47" s="557"/>
      <c r="E47" s="560"/>
      <c r="F47" s="532"/>
      <c r="G47" s="532"/>
      <c r="H47" s="532"/>
      <c r="I47" s="532"/>
      <c r="J47" s="532"/>
      <c r="K47" s="564"/>
      <c r="L47" s="404"/>
    </row>
    <row r="48" spans="1:12" ht="15" customHeight="1">
      <c r="A48" s="546"/>
      <c r="B48" s="565"/>
      <c r="C48" s="552"/>
      <c r="D48" s="555"/>
      <c r="E48" s="558"/>
      <c r="F48" s="530"/>
      <c r="G48" s="530"/>
      <c r="H48" s="530"/>
      <c r="I48" s="530"/>
      <c r="J48" s="530"/>
      <c r="K48" s="562"/>
      <c r="L48" s="561"/>
    </row>
    <row r="49" spans="1:12" ht="15" customHeight="1">
      <c r="A49" s="547"/>
      <c r="B49" s="550"/>
      <c r="C49" s="553"/>
      <c r="D49" s="556"/>
      <c r="E49" s="559"/>
      <c r="F49" s="531"/>
      <c r="G49" s="531"/>
      <c r="H49" s="531"/>
      <c r="I49" s="531"/>
      <c r="J49" s="531"/>
      <c r="K49" s="563"/>
      <c r="L49" s="403"/>
    </row>
    <row r="50" spans="1:12" ht="15" customHeight="1" thickBot="1">
      <c r="A50" s="566"/>
      <c r="B50" s="567"/>
      <c r="C50" s="568"/>
      <c r="D50" s="569"/>
      <c r="E50" s="570"/>
      <c r="F50" s="572"/>
      <c r="G50" s="572"/>
      <c r="H50" s="572"/>
      <c r="I50" s="572"/>
      <c r="J50" s="572"/>
      <c r="K50" s="573"/>
      <c r="L50" s="571"/>
    </row>
  </sheetData>
  <sheetProtection formatCells="0" formatColumns="0" formatRows="0" selectLockedCells="1"/>
  <mergeCells count="197">
    <mergeCell ref="L45:L47"/>
    <mergeCell ref="A48:A50"/>
    <mergeCell ref="B48:B50"/>
    <mergeCell ref="C48:C50"/>
    <mergeCell ref="D48:D50"/>
    <mergeCell ref="E48:E50"/>
    <mergeCell ref="J42:J44"/>
    <mergeCell ref="K42:K44"/>
    <mergeCell ref="L42:L44"/>
    <mergeCell ref="A45:A47"/>
    <mergeCell ref="B45:B47"/>
    <mergeCell ref="C45:C47"/>
    <mergeCell ref="D45:D47"/>
    <mergeCell ref="E45:E47"/>
    <mergeCell ref="F45:F47"/>
    <mergeCell ref="G45:G47"/>
    <mergeCell ref="L48:L50"/>
    <mergeCell ref="F48:F50"/>
    <mergeCell ref="G48:G50"/>
    <mergeCell ref="H48:H50"/>
    <mergeCell ref="I48:I50"/>
    <mergeCell ref="J48:J50"/>
    <mergeCell ref="K48:K50"/>
    <mergeCell ref="H45:H47"/>
    <mergeCell ref="I45:I47"/>
    <mergeCell ref="A42:A44"/>
    <mergeCell ref="B42:B44"/>
    <mergeCell ref="C42:C44"/>
    <mergeCell ref="D42:D44"/>
    <mergeCell ref="E42:E44"/>
    <mergeCell ref="F42:F44"/>
    <mergeCell ref="G42:G44"/>
    <mergeCell ref="H42:H44"/>
    <mergeCell ref="I42:I44"/>
    <mergeCell ref="J45:J47"/>
    <mergeCell ref="K45:K47"/>
    <mergeCell ref="J36:J38"/>
    <mergeCell ref="K36:K38"/>
    <mergeCell ref="L36:L38"/>
    <mergeCell ref="A39:A41"/>
    <mergeCell ref="B39:B41"/>
    <mergeCell ref="C39:C41"/>
    <mergeCell ref="D39:D41"/>
    <mergeCell ref="E39:E41"/>
    <mergeCell ref="L39:L41"/>
    <mergeCell ref="F39:F41"/>
    <mergeCell ref="G39:G41"/>
    <mergeCell ref="H39:H41"/>
    <mergeCell ref="I39:I41"/>
    <mergeCell ref="J39:J41"/>
    <mergeCell ref="K39:K4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A30:A32"/>
    <mergeCell ref="B30:B32"/>
    <mergeCell ref="C30:C32"/>
    <mergeCell ref="D30:D32"/>
    <mergeCell ref="E30:E32"/>
    <mergeCell ref="L30:L32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F30:F32"/>
    <mergeCell ref="G30:G32"/>
    <mergeCell ref="H30:H32"/>
    <mergeCell ref="I30:I32"/>
    <mergeCell ref="J30:J32"/>
    <mergeCell ref="K30:K32"/>
    <mergeCell ref="J33:J35"/>
    <mergeCell ref="K33:K35"/>
    <mergeCell ref="L33:L35"/>
    <mergeCell ref="J24:J26"/>
    <mergeCell ref="K24:K26"/>
    <mergeCell ref="L24:L26"/>
    <mergeCell ref="A27:A29"/>
    <mergeCell ref="B27:B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J18:J20"/>
    <mergeCell ref="K18:K20"/>
    <mergeCell ref="L18:L20"/>
    <mergeCell ref="A21:A23"/>
    <mergeCell ref="B21:B23"/>
    <mergeCell ref="C21:C23"/>
    <mergeCell ref="D21:D23"/>
    <mergeCell ref="E21:E23"/>
    <mergeCell ref="L21:L23"/>
    <mergeCell ref="F21:F23"/>
    <mergeCell ref="G21:G23"/>
    <mergeCell ref="H21:H23"/>
    <mergeCell ref="I21:I23"/>
    <mergeCell ref="J21:J23"/>
    <mergeCell ref="K21:K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12:A14"/>
    <mergeCell ref="B12:B14"/>
    <mergeCell ref="C12:C14"/>
    <mergeCell ref="D12:D14"/>
    <mergeCell ref="E12:E14"/>
    <mergeCell ref="L12:L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F12:F14"/>
    <mergeCell ref="G12:G14"/>
    <mergeCell ref="H12:H14"/>
    <mergeCell ref="I12:I14"/>
    <mergeCell ref="J12:J14"/>
    <mergeCell ref="K12:K14"/>
    <mergeCell ref="J15:J17"/>
    <mergeCell ref="K15:K17"/>
    <mergeCell ref="L15:L17"/>
    <mergeCell ref="J6:J8"/>
    <mergeCell ref="K6:K8"/>
    <mergeCell ref="L6:L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1:A2"/>
    <mergeCell ref="B1:E2"/>
    <mergeCell ref="F1:J1"/>
    <mergeCell ref="K1:K2"/>
    <mergeCell ref="L1:L2"/>
    <mergeCell ref="A3:A5"/>
    <mergeCell ref="B3:B5"/>
    <mergeCell ref="C3:C5"/>
    <mergeCell ref="D3:D5"/>
    <mergeCell ref="E3:E5"/>
    <mergeCell ref="L3:L5"/>
    <mergeCell ref="F3:F5"/>
    <mergeCell ref="G3:G5"/>
    <mergeCell ref="H3:H5"/>
    <mergeCell ref="I3:I5"/>
    <mergeCell ref="J3:J5"/>
    <mergeCell ref="K3:K5"/>
  </mergeCells>
  <phoneticPr fontId="3"/>
  <pageMargins left="1.08" right="0.35" top="0.74803149606299213" bottom="0.74803149606299213" header="0.31496062992125984" footer="0.31496062992125984"/>
  <pageSetup paperSize="9" orientation="portrait" r:id="rId1"/>
  <headerFooter>
    <oddHeader>&amp;C&amp;14&amp;A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FADF-5CD1-49CA-BDAD-146C33A7F1BD}">
  <dimension ref="A1:M70"/>
  <sheetViews>
    <sheetView tabSelected="1" topLeftCell="A34" zoomScale="85" zoomScaleNormal="85" workbookViewId="0">
      <selection activeCell="F18" sqref="F18:J18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9" width="11.125" customWidth="1"/>
    <col min="10" max="13" width="3.625" customWidth="1"/>
    <col min="257" max="257" width="2.625" customWidth="1"/>
    <col min="258" max="258" width="14" customWidth="1"/>
    <col min="259" max="259" width="10.875" customWidth="1"/>
    <col min="260" max="261" width="11.125" customWidth="1"/>
    <col min="262" max="263" width="11.625" customWidth="1"/>
    <col min="264" max="265" width="11.125" customWidth="1"/>
    <col min="266" max="269" width="3.625" customWidth="1"/>
    <col min="513" max="513" width="2.625" customWidth="1"/>
    <col min="514" max="514" width="14" customWidth="1"/>
    <col min="515" max="515" width="10.875" customWidth="1"/>
    <col min="516" max="517" width="11.125" customWidth="1"/>
    <col min="518" max="519" width="11.625" customWidth="1"/>
    <col min="520" max="521" width="11.125" customWidth="1"/>
    <col min="522" max="525" width="3.625" customWidth="1"/>
    <col min="769" max="769" width="2.625" customWidth="1"/>
    <col min="770" max="770" width="14" customWidth="1"/>
    <col min="771" max="771" width="10.875" customWidth="1"/>
    <col min="772" max="773" width="11.125" customWidth="1"/>
    <col min="774" max="775" width="11.625" customWidth="1"/>
    <col min="776" max="777" width="11.125" customWidth="1"/>
    <col min="778" max="781" width="3.625" customWidth="1"/>
    <col min="1025" max="1025" width="2.625" customWidth="1"/>
    <col min="1026" max="1026" width="14" customWidth="1"/>
    <col min="1027" max="1027" width="10.875" customWidth="1"/>
    <col min="1028" max="1029" width="11.125" customWidth="1"/>
    <col min="1030" max="1031" width="11.625" customWidth="1"/>
    <col min="1032" max="1033" width="11.125" customWidth="1"/>
    <col min="1034" max="1037" width="3.625" customWidth="1"/>
    <col min="1281" max="1281" width="2.625" customWidth="1"/>
    <col min="1282" max="1282" width="14" customWidth="1"/>
    <col min="1283" max="1283" width="10.875" customWidth="1"/>
    <col min="1284" max="1285" width="11.125" customWidth="1"/>
    <col min="1286" max="1287" width="11.625" customWidth="1"/>
    <col min="1288" max="1289" width="11.125" customWidth="1"/>
    <col min="1290" max="1293" width="3.625" customWidth="1"/>
    <col min="1537" max="1537" width="2.625" customWidth="1"/>
    <col min="1538" max="1538" width="14" customWidth="1"/>
    <col min="1539" max="1539" width="10.875" customWidth="1"/>
    <col min="1540" max="1541" width="11.125" customWidth="1"/>
    <col min="1542" max="1543" width="11.625" customWidth="1"/>
    <col min="1544" max="1545" width="11.125" customWidth="1"/>
    <col min="1546" max="1549" width="3.625" customWidth="1"/>
    <col min="1793" max="1793" width="2.625" customWidth="1"/>
    <col min="1794" max="1794" width="14" customWidth="1"/>
    <col min="1795" max="1795" width="10.875" customWidth="1"/>
    <col min="1796" max="1797" width="11.125" customWidth="1"/>
    <col min="1798" max="1799" width="11.625" customWidth="1"/>
    <col min="1800" max="1801" width="11.125" customWidth="1"/>
    <col min="1802" max="1805" width="3.625" customWidth="1"/>
    <col min="2049" max="2049" width="2.625" customWidth="1"/>
    <col min="2050" max="2050" width="14" customWidth="1"/>
    <col min="2051" max="2051" width="10.875" customWidth="1"/>
    <col min="2052" max="2053" width="11.125" customWidth="1"/>
    <col min="2054" max="2055" width="11.625" customWidth="1"/>
    <col min="2056" max="2057" width="11.125" customWidth="1"/>
    <col min="2058" max="2061" width="3.625" customWidth="1"/>
    <col min="2305" max="2305" width="2.625" customWidth="1"/>
    <col min="2306" max="2306" width="14" customWidth="1"/>
    <col min="2307" max="2307" width="10.875" customWidth="1"/>
    <col min="2308" max="2309" width="11.125" customWidth="1"/>
    <col min="2310" max="2311" width="11.625" customWidth="1"/>
    <col min="2312" max="2313" width="11.125" customWidth="1"/>
    <col min="2314" max="2317" width="3.625" customWidth="1"/>
    <col min="2561" max="2561" width="2.625" customWidth="1"/>
    <col min="2562" max="2562" width="14" customWidth="1"/>
    <col min="2563" max="2563" width="10.875" customWidth="1"/>
    <col min="2564" max="2565" width="11.125" customWidth="1"/>
    <col min="2566" max="2567" width="11.625" customWidth="1"/>
    <col min="2568" max="2569" width="11.125" customWidth="1"/>
    <col min="2570" max="2573" width="3.625" customWidth="1"/>
    <col min="2817" max="2817" width="2.625" customWidth="1"/>
    <col min="2818" max="2818" width="14" customWidth="1"/>
    <col min="2819" max="2819" width="10.875" customWidth="1"/>
    <col min="2820" max="2821" width="11.125" customWidth="1"/>
    <col min="2822" max="2823" width="11.625" customWidth="1"/>
    <col min="2824" max="2825" width="11.125" customWidth="1"/>
    <col min="2826" max="2829" width="3.625" customWidth="1"/>
    <col min="3073" max="3073" width="2.625" customWidth="1"/>
    <col min="3074" max="3074" width="14" customWidth="1"/>
    <col min="3075" max="3075" width="10.875" customWidth="1"/>
    <col min="3076" max="3077" width="11.125" customWidth="1"/>
    <col min="3078" max="3079" width="11.625" customWidth="1"/>
    <col min="3080" max="3081" width="11.125" customWidth="1"/>
    <col min="3082" max="3085" width="3.625" customWidth="1"/>
    <col min="3329" max="3329" width="2.625" customWidth="1"/>
    <col min="3330" max="3330" width="14" customWidth="1"/>
    <col min="3331" max="3331" width="10.875" customWidth="1"/>
    <col min="3332" max="3333" width="11.125" customWidth="1"/>
    <col min="3334" max="3335" width="11.625" customWidth="1"/>
    <col min="3336" max="3337" width="11.125" customWidth="1"/>
    <col min="3338" max="3341" width="3.625" customWidth="1"/>
    <col min="3585" max="3585" width="2.625" customWidth="1"/>
    <col min="3586" max="3586" width="14" customWidth="1"/>
    <col min="3587" max="3587" width="10.875" customWidth="1"/>
    <col min="3588" max="3589" width="11.125" customWidth="1"/>
    <col min="3590" max="3591" width="11.625" customWidth="1"/>
    <col min="3592" max="3593" width="11.125" customWidth="1"/>
    <col min="3594" max="3597" width="3.625" customWidth="1"/>
    <col min="3841" max="3841" width="2.625" customWidth="1"/>
    <col min="3842" max="3842" width="14" customWidth="1"/>
    <col min="3843" max="3843" width="10.875" customWidth="1"/>
    <col min="3844" max="3845" width="11.125" customWidth="1"/>
    <col min="3846" max="3847" width="11.625" customWidth="1"/>
    <col min="3848" max="3849" width="11.125" customWidth="1"/>
    <col min="3850" max="3853" width="3.625" customWidth="1"/>
    <col min="4097" max="4097" width="2.625" customWidth="1"/>
    <col min="4098" max="4098" width="14" customWidth="1"/>
    <col min="4099" max="4099" width="10.875" customWidth="1"/>
    <col min="4100" max="4101" width="11.125" customWidth="1"/>
    <col min="4102" max="4103" width="11.625" customWidth="1"/>
    <col min="4104" max="4105" width="11.125" customWidth="1"/>
    <col min="4106" max="4109" width="3.625" customWidth="1"/>
    <col min="4353" max="4353" width="2.625" customWidth="1"/>
    <col min="4354" max="4354" width="14" customWidth="1"/>
    <col min="4355" max="4355" width="10.875" customWidth="1"/>
    <col min="4356" max="4357" width="11.125" customWidth="1"/>
    <col min="4358" max="4359" width="11.625" customWidth="1"/>
    <col min="4360" max="4361" width="11.125" customWidth="1"/>
    <col min="4362" max="4365" width="3.625" customWidth="1"/>
    <col min="4609" max="4609" width="2.625" customWidth="1"/>
    <col min="4610" max="4610" width="14" customWidth="1"/>
    <col min="4611" max="4611" width="10.875" customWidth="1"/>
    <col min="4612" max="4613" width="11.125" customWidth="1"/>
    <col min="4614" max="4615" width="11.625" customWidth="1"/>
    <col min="4616" max="4617" width="11.125" customWidth="1"/>
    <col min="4618" max="4621" width="3.625" customWidth="1"/>
    <col min="4865" max="4865" width="2.625" customWidth="1"/>
    <col min="4866" max="4866" width="14" customWidth="1"/>
    <col min="4867" max="4867" width="10.875" customWidth="1"/>
    <col min="4868" max="4869" width="11.125" customWidth="1"/>
    <col min="4870" max="4871" width="11.625" customWidth="1"/>
    <col min="4872" max="4873" width="11.125" customWidth="1"/>
    <col min="4874" max="4877" width="3.625" customWidth="1"/>
    <col min="5121" max="5121" width="2.625" customWidth="1"/>
    <col min="5122" max="5122" width="14" customWidth="1"/>
    <col min="5123" max="5123" width="10.875" customWidth="1"/>
    <col min="5124" max="5125" width="11.125" customWidth="1"/>
    <col min="5126" max="5127" width="11.625" customWidth="1"/>
    <col min="5128" max="5129" width="11.125" customWidth="1"/>
    <col min="5130" max="5133" width="3.625" customWidth="1"/>
    <col min="5377" max="5377" width="2.625" customWidth="1"/>
    <col min="5378" max="5378" width="14" customWidth="1"/>
    <col min="5379" max="5379" width="10.875" customWidth="1"/>
    <col min="5380" max="5381" width="11.125" customWidth="1"/>
    <col min="5382" max="5383" width="11.625" customWidth="1"/>
    <col min="5384" max="5385" width="11.125" customWidth="1"/>
    <col min="5386" max="5389" width="3.625" customWidth="1"/>
    <col min="5633" max="5633" width="2.625" customWidth="1"/>
    <col min="5634" max="5634" width="14" customWidth="1"/>
    <col min="5635" max="5635" width="10.875" customWidth="1"/>
    <col min="5636" max="5637" width="11.125" customWidth="1"/>
    <col min="5638" max="5639" width="11.625" customWidth="1"/>
    <col min="5640" max="5641" width="11.125" customWidth="1"/>
    <col min="5642" max="5645" width="3.625" customWidth="1"/>
    <col min="5889" max="5889" width="2.625" customWidth="1"/>
    <col min="5890" max="5890" width="14" customWidth="1"/>
    <col min="5891" max="5891" width="10.875" customWidth="1"/>
    <col min="5892" max="5893" width="11.125" customWidth="1"/>
    <col min="5894" max="5895" width="11.625" customWidth="1"/>
    <col min="5896" max="5897" width="11.125" customWidth="1"/>
    <col min="5898" max="5901" width="3.625" customWidth="1"/>
    <col min="6145" max="6145" width="2.625" customWidth="1"/>
    <col min="6146" max="6146" width="14" customWidth="1"/>
    <col min="6147" max="6147" width="10.875" customWidth="1"/>
    <col min="6148" max="6149" width="11.125" customWidth="1"/>
    <col min="6150" max="6151" width="11.625" customWidth="1"/>
    <col min="6152" max="6153" width="11.125" customWidth="1"/>
    <col min="6154" max="6157" width="3.625" customWidth="1"/>
    <col min="6401" max="6401" width="2.625" customWidth="1"/>
    <col min="6402" max="6402" width="14" customWidth="1"/>
    <col min="6403" max="6403" width="10.875" customWidth="1"/>
    <col min="6404" max="6405" width="11.125" customWidth="1"/>
    <col min="6406" max="6407" width="11.625" customWidth="1"/>
    <col min="6408" max="6409" width="11.125" customWidth="1"/>
    <col min="6410" max="6413" width="3.625" customWidth="1"/>
    <col min="6657" max="6657" width="2.625" customWidth="1"/>
    <col min="6658" max="6658" width="14" customWidth="1"/>
    <col min="6659" max="6659" width="10.875" customWidth="1"/>
    <col min="6660" max="6661" width="11.125" customWidth="1"/>
    <col min="6662" max="6663" width="11.625" customWidth="1"/>
    <col min="6664" max="6665" width="11.125" customWidth="1"/>
    <col min="6666" max="6669" width="3.625" customWidth="1"/>
    <col min="6913" max="6913" width="2.625" customWidth="1"/>
    <col min="6914" max="6914" width="14" customWidth="1"/>
    <col min="6915" max="6915" width="10.875" customWidth="1"/>
    <col min="6916" max="6917" width="11.125" customWidth="1"/>
    <col min="6918" max="6919" width="11.625" customWidth="1"/>
    <col min="6920" max="6921" width="11.125" customWidth="1"/>
    <col min="6922" max="6925" width="3.625" customWidth="1"/>
    <col min="7169" max="7169" width="2.625" customWidth="1"/>
    <col min="7170" max="7170" width="14" customWidth="1"/>
    <col min="7171" max="7171" width="10.875" customWidth="1"/>
    <col min="7172" max="7173" width="11.125" customWidth="1"/>
    <col min="7174" max="7175" width="11.625" customWidth="1"/>
    <col min="7176" max="7177" width="11.125" customWidth="1"/>
    <col min="7178" max="7181" width="3.625" customWidth="1"/>
    <col min="7425" max="7425" width="2.625" customWidth="1"/>
    <col min="7426" max="7426" width="14" customWidth="1"/>
    <col min="7427" max="7427" width="10.875" customWidth="1"/>
    <col min="7428" max="7429" width="11.125" customWidth="1"/>
    <col min="7430" max="7431" width="11.625" customWidth="1"/>
    <col min="7432" max="7433" width="11.125" customWidth="1"/>
    <col min="7434" max="7437" width="3.625" customWidth="1"/>
    <col min="7681" max="7681" width="2.625" customWidth="1"/>
    <col min="7682" max="7682" width="14" customWidth="1"/>
    <col min="7683" max="7683" width="10.875" customWidth="1"/>
    <col min="7684" max="7685" width="11.125" customWidth="1"/>
    <col min="7686" max="7687" width="11.625" customWidth="1"/>
    <col min="7688" max="7689" width="11.125" customWidth="1"/>
    <col min="7690" max="7693" width="3.625" customWidth="1"/>
    <col min="7937" max="7937" width="2.625" customWidth="1"/>
    <col min="7938" max="7938" width="14" customWidth="1"/>
    <col min="7939" max="7939" width="10.875" customWidth="1"/>
    <col min="7940" max="7941" width="11.125" customWidth="1"/>
    <col min="7942" max="7943" width="11.625" customWidth="1"/>
    <col min="7944" max="7945" width="11.125" customWidth="1"/>
    <col min="7946" max="7949" width="3.625" customWidth="1"/>
    <col min="8193" max="8193" width="2.625" customWidth="1"/>
    <col min="8194" max="8194" width="14" customWidth="1"/>
    <col min="8195" max="8195" width="10.875" customWidth="1"/>
    <col min="8196" max="8197" width="11.125" customWidth="1"/>
    <col min="8198" max="8199" width="11.625" customWidth="1"/>
    <col min="8200" max="8201" width="11.125" customWidth="1"/>
    <col min="8202" max="8205" width="3.625" customWidth="1"/>
    <col min="8449" max="8449" width="2.625" customWidth="1"/>
    <col min="8450" max="8450" width="14" customWidth="1"/>
    <col min="8451" max="8451" width="10.875" customWidth="1"/>
    <col min="8452" max="8453" width="11.125" customWidth="1"/>
    <col min="8454" max="8455" width="11.625" customWidth="1"/>
    <col min="8456" max="8457" width="11.125" customWidth="1"/>
    <col min="8458" max="8461" width="3.625" customWidth="1"/>
    <col min="8705" max="8705" width="2.625" customWidth="1"/>
    <col min="8706" max="8706" width="14" customWidth="1"/>
    <col min="8707" max="8707" width="10.875" customWidth="1"/>
    <col min="8708" max="8709" width="11.125" customWidth="1"/>
    <col min="8710" max="8711" width="11.625" customWidth="1"/>
    <col min="8712" max="8713" width="11.125" customWidth="1"/>
    <col min="8714" max="8717" width="3.625" customWidth="1"/>
    <col min="8961" max="8961" width="2.625" customWidth="1"/>
    <col min="8962" max="8962" width="14" customWidth="1"/>
    <col min="8963" max="8963" width="10.875" customWidth="1"/>
    <col min="8964" max="8965" width="11.125" customWidth="1"/>
    <col min="8966" max="8967" width="11.625" customWidth="1"/>
    <col min="8968" max="8969" width="11.125" customWidth="1"/>
    <col min="8970" max="8973" width="3.625" customWidth="1"/>
    <col min="9217" max="9217" width="2.625" customWidth="1"/>
    <col min="9218" max="9218" width="14" customWidth="1"/>
    <col min="9219" max="9219" width="10.875" customWidth="1"/>
    <col min="9220" max="9221" width="11.125" customWidth="1"/>
    <col min="9222" max="9223" width="11.625" customWidth="1"/>
    <col min="9224" max="9225" width="11.125" customWidth="1"/>
    <col min="9226" max="9229" width="3.625" customWidth="1"/>
    <col min="9473" max="9473" width="2.625" customWidth="1"/>
    <col min="9474" max="9474" width="14" customWidth="1"/>
    <col min="9475" max="9475" width="10.875" customWidth="1"/>
    <col min="9476" max="9477" width="11.125" customWidth="1"/>
    <col min="9478" max="9479" width="11.625" customWidth="1"/>
    <col min="9480" max="9481" width="11.125" customWidth="1"/>
    <col min="9482" max="9485" width="3.625" customWidth="1"/>
    <col min="9729" max="9729" width="2.625" customWidth="1"/>
    <col min="9730" max="9730" width="14" customWidth="1"/>
    <col min="9731" max="9731" width="10.875" customWidth="1"/>
    <col min="9732" max="9733" width="11.125" customWidth="1"/>
    <col min="9734" max="9735" width="11.625" customWidth="1"/>
    <col min="9736" max="9737" width="11.125" customWidth="1"/>
    <col min="9738" max="9741" width="3.625" customWidth="1"/>
    <col min="9985" max="9985" width="2.625" customWidth="1"/>
    <col min="9986" max="9986" width="14" customWidth="1"/>
    <col min="9987" max="9987" width="10.875" customWidth="1"/>
    <col min="9988" max="9989" width="11.125" customWidth="1"/>
    <col min="9990" max="9991" width="11.625" customWidth="1"/>
    <col min="9992" max="9993" width="11.125" customWidth="1"/>
    <col min="9994" max="9997" width="3.625" customWidth="1"/>
    <col min="10241" max="10241" width="2.625" customWidth="1"/>
    <col min="10242" max="10242" width="14" customWidth="1"/>
    <col min="10243" max="10243" width="10.875" customWidth="1"/>
    <col min="10244" max="10245" width="11.125" customWidth="1"/>
    <col min="10246" max="10247" width="11.625" customWidth="1"/>
    <col min="10248" max="10249" width="11.125" customWidth="1"/>
    <col min="10250" max="10253" width="3.625" customWidth="1"/>
    <col min="10497" max="10497" width="2.625" customWidth="1"/>
    <col min="10498" max="10498" width="14" customWidth="1"/>
    <col min="10499" max="10499" width="10.875" customWidth="1"/>
    <col min="10500" max="10501" width="11.125" customWidth="1"/>
    <col min="10502" max="10503" width="11.625" customWidth="1"/>
    <col min="10504" max="10505" width="11.125" customWidth="1"/>
    <col min="10506" max="10509" width="3.625" customWidth="1"/>
    <col min="10753" max="10753" width="2.625" customWidth="1"/>
    <col min="10754" max="10754" width="14" customWidth="1"/>
    <col min="10755" max="10755" width="10.875" customWidth="1"/>
    <col min="10756" max="10757" width="11.125" customWidth="1"/>
    <col min="10758" max="10759" width="11.625" customWidth="1"/>
    <col min="10760" max="10761" width="11.125" customWidth="1"/>
    <col min="10762" max="10765" width="3.625" customWidth="1"/>
    <col min="11009" max="11009" width="2.625" customWidth="1"/>
    <col min="11010" max="11010" width="14" customWidth="1"/>
    <col min="11011" max="11011" width="10.875" customWidth="1"/>
    <col min="11012" max="11013" width="11.125" customWidth="1"/>
    <col min="11014" max="11015" width="11.625" customWidth="1"/>
    <col min="11016" max="11017" width="11.125" customWidth="1"/>
    <col min="11018" max="11021" width="3.625" customWidth="1"/>
    <col min="11265" max="11265" width="2.625" customWidth="1"/>
    <col min="11266" max="11266" width="14" customWidth="1"/>
    <col min="11267" max="11267" width="10.875" customWidth="1"/>
    <col min="11268" max="11269" width="11.125" customWidth="1"/>
    <col min="11270" max="11271" width="11.625" customWidth="1"/>
    <col min="11272" max="11273" width="11.125" customWidth="1"/>
    <col min="11274" max="11277" width="3.625" customWidth="1"/>
    <col min="11521" max="11521" width="2.625" customWidth="1"/>
    <col min="11522" max="11522" width="14" customWidth="1"/>
    <col min="11523" max="11523" width="10.875" customWidth="1"/>
    <col min="11524" max="11525" width="11.125" customWidth="1"/>
    <col min="11526" max="11527" width="11.625" customWidth="1"/>
    <col min="11528" max="11529" width="11.125" customWidth="1"/>
    <col min="11530" max="11533" width="3.625" customWidth="1"/>
    <col min="11777" max="11777" width="2.625" customWidth="1"/>
    <col min="11778" max="11778" width="14" customWidth="1"/>
    <col min="11779" max="11779" width="10.875" customWidth="1"/>
    <col min="11780" max="11781" width="11.125" customWidth="1"/>
    <col min="11782" max="11783" width="11.625" customWidth="1"/>
    <col min="11784" max="11785" width="11.125" customWidth="1"/>
    <col min="11786" max="11789" width="3.625" customWidth="1"/>
    <col min="12033" max="12033" width="2.625" customWidth="1"/>
    <col min="12034" max="12034" width="14" customWidth="1"/>
    <col min="12035" max="12035" width="10.875" customWidth="1"/>
    <col min="12036" max="12037" width="11.125" customWidth="1"/>
    <col min="12038" max="12039" width="11.625" customWidth="1"/>
    <col min="12040" max="12041" width="11.125" customWidth="1"/>
    <col min="12042" max="12045" width="3.625" customWidth="1"/>
    <col min="12289" max="12289" width="2.625" customWidth="1"/>
    <col min="12290" max="12290" width="14" customWidth="1"/>
    <col min="12291" max="12291" width="10.875" customWidth="1"/>
    <col min="12292" max="12293" width="11.125" customWidth="1"/>
    <col min="12294" max="12295" width="11.625" customWidth="1"/>
    <col min="12296" max="12297" width="11.125" customWidth="1"/>
    <col min="12298" max="12301" width="3.625" customWidth="1"/>
    <col min="12545" max="12545" width="2.625" customWidth="1"/>
    <col min="12546" max="12546" width="14" customWidth="1"/>
    <col min="12547" max="12547" width="10.875" customWidth="1"/>
    <col min="12548" max="12549" width="11.125" customWidth="1"/>
    <col min="12550" max="12551" width="11.625" customWidth="1"/>
    <col min="12552" max="12553" width="11.125" customWidth="1"/>
    <col min="12554" max="12557" width="3.625" customWidth="1"/>
    <col min="12801" max="12801" width="2.625" customWidth="1"/>
    <col min="12802" max="12802" width="14" customWidth="1"/>
    <col min="12803" max="12803" width="10.875" customWidth="1"/>
    <col min="12804" max="12805" width="11.125" customWidth="1"/>
    <col min="12806" max="12807" width="11.625" customWidth="1"/>
    <col min="12808" max="12809" width="11.125" customWidth="1"/>
    <col min="12810" max="12813" width="3.625" customWidth="1"/>
    <col min="13057" max="13057" width="2.625" customWidth="1"/>
    <col min="13058" max="13058" width="14" customWidth="1"/>
    <col min="13059" max="13059" width="10.875" customWidth="1"/>
    <col min="13060" max="13061" width="11.125" customWidth="1"/>
    <col min="13062" max="13063" width="11.625" customWidth="1"/>
    <col min="13064" max="13065" width="11.125" customWidth="1"/>
    <col min="13066" max="13069" width="3.625" customWidth="1"/>
    <col min="13313" max="13313" width="2.625" customWidth="1"/>
    <col min="13314" max="13314" width="14" customWidth="1"/>
    <col min="13315" max="13315" width="10.875" customWidth="1"/>
    <col min="13316" max="13317" width="11.125" customWidth="1"/>
    <col min="13318" max="13319" width="11.625" customWidth="1"/>
    <col min="13320" max="13321" width="11.125" customWidth="1"/>
    <col min="13322" max="13325" width="3.625" customWidth="1"/>
    <col min="13569" max="13569" width="2.625" customWidth="1"/>
    <col min="13570" max="13570" width="14" customWidth="1"/>
    <col min="13571" max="13571" width="10.875" customWidth="1"/>
    <col min="13572" max="13573" width="11.125" customWidth="1"/>
    <col min="13574" max="13575" width="11.625" customWidth="1"/>
    <col min="13576" max="13577" width="11.125" customWidth="1"/>
    <col min="13578" max="13581" width="3.625" customWidth="1"/>
    <col min="13825" max="13825" width="2.625" customWidth="1"/>
    <col min="13826" max="13826" width="14" customWidth="1"/>
    <col min="13827" max="13827" width="10.875" customWidth="1"/>
    <col min="13828" max="13829" width="11.125" customWidth="1"/>
    <col min="13830" max="13831" width="11.625" customWidth="1"/>
    <col min="13832" max="13833" width="11.125" customWidth="1"/>
    <col min="13834" max="13837" width="3.625" customWidth="1"/>
    <col min="14081" max="14081" width="2.625" customWidth="1"/>
    <col min="14082" max="14082" width="14" customWidth="1"/>
    <col min="14083" max="14083" width="10.875" customWidth="1"/>
    <col min="14084" max="14085" width="11.125" customWidth="1"/>
    <col min="14086" max="14087" width="11.625" customWidth="1"/>
    <col min="14088" max="14089" width="11.125" customWidth="1"/>
    <col min="14090" max="14093" width="3.625" customWidth="1"/>
    <col min="14337" max="14337" width="2.625" customWidth="1"/>
    <col min="14338" max="14338" width="14" customWidth="1"/>
    <col min="14339" max="14339" width="10.875" customWidth="1"/>
    <col min="14340" max="14341" width="11.125" customWidth="1"/>
    <col min="14342" max="14343" width="11.625" customWidth="1"/>
    <col min="14344" max="14345" width="11.125" customWidth="1"/>
    <col min="14346" max="14349" width="3.625" customWidth="1"/>
    <col min="14593" max="14593" width="2.625" customWidth="1"/>
    <col min="14594" max="14594" width="14" customWidth="1"/>
    <col min="14595" max="14595" width="10.875" customWidth="1"/>
    <col min="14596" max="14597" width="11.125" customWidth="1"/>
    <col min="14598" max="14599" width="11.625" customWidth="1"/>
    <col min="14600" max="14601" width="11.125" customWidth="1"/>
    <col min="14602" max="14605" width="3.625" customWidth="1"/>
    <col min="14849" max="14849" width="2.625" customWidth="1"/>
    <col min="14850" max="14850" width="14" customWidth="1"/>
    <col min="14851" max="14851" width="10.875" customWidth="1"/>
    <col min="14852" max="14853" width="11.125" customWidth="1"/>
    <col min="14854" max="14855" width="11.625" customWidth="1"/>
    <col min="14856" max="14857" width="11.125" customWidth="1"/>
    <col min="14858" max="14861" width="3.625" customWidth="1"/>
    <col min="15105" max="15105" width="2.625" customWidth="1"/>
    <col min="15106" max="15106" width="14" customWidth="1"/>
    <col min="15107" max="15107" width="10.875" customWidth="1"/>
    <col min="15108" max="15109" width="11.125" customWidth="1"/>
    <col min="15110" max="15111" width="11.625" customWidth="1"/>
    <col min="15112" max="15113" width="11.125" customWidth="1"/>
    <col min="15114" max="15117" width="3.625" customWidth="1"/>
    <col min="15361" max="15361" width="2.625" customWidth="1"/>
    <col min="15362" max="15362" width="14" customWidth="1"/>
    <col min="15363" max="15363" width="10.875" customWidth="1"/>
    <col min="15364" max="15365" width="11.125" customWidth="1"/>
    <col min="15366" max="15367" width="11.625" customWidth="1"/>
    <col min="15368" max="15369" width="11.125" customWidth="1"/>
    <col min="15370" max="15373" width="3.625" customWidth="1"/>
    <col min="15617" max="15617" width="2.625" customWidth="1"/>
    <col min="15618" max="15618" width="14" customWidth="1"/>
    <col min="15619" max="15619" width="10.875" customWidth="1"/>
    <col min="15620" max="15621" width="11.125" customWidth="1"/>
    <col min="15622" max="15623" width="11.625" customWidth="1"/>
    <col min="15624" max="15625" width="11.125" customWidth="1"/>
    <col min="15626" max="15629" width="3.625" customWidth="1"/>
    <col min="15873" max="15873" width="2.625" customWidth="1"/>
    <col min="15874" max="15874" width="14" customWidth="1"/>
    <col min="15875" max="15875" width="10.875" customWidth="1"/>
    <col min="15876" max="15877" width="11.125" customWidth="1"/>
    <col min="15878" max="15879" width="11.625" customWidth="1"/>
    <col min="15880" max="15881" width="11.125" customWidth="1"/>
    <col min="15882" max="15885" width="3.625" customWidth="1"/>
    <col min="16129" max="16129" width="2.625" customWidth="1"/>
    <col min="16130" max="16130" width="14" customWidth="1"/>
    <col min="16131" max="16131" width="10.875" customWidth="1"/>
    <col min="16132" max="16133" width="11.125" customWidth="1"/>
    <col min="16134" max="16135" width="11.625" customWidth="1"/>
    <col min="16136" max="16137" width="11.125" customWidth="1"/>
    <col min="16138" max="16141" width="3.625" customWidth="1"/>
  </cols>
  <sheetData>
    <row r="1" spans="1:13" ht="13.5" customHeight="1">
      <c r="A1" s="193"/>
      <c r="B1" s="194" t="s">
        <v>75</v>
      </c>
      <c r="C1" s="195"/>
      <c r="D1" s="356" t="s">
        <v>84</v>
      </c>
      <c r="E1" s="356"/>
      <c r="F1" s="356"/>
      <c r="G1" s="356"/>
      <c r="H1" s="356"/>
      <c r="I1" s="356"/>
      <c r="J1" s="358" t="s">
        <v>85</v>
      </c>
      <c r="K1" s="359"/>
      <c r="L1" s="359"/>
      <c r="M1" s="360"/>
    </row>
    <row r="2" spans="1:13" ht="13.5" customHeight="1">
      <c r="A2" s="196"/>
      <c r="B2" s="197" t="s">
        <v>77</v>
      </c>
      <c r="C2" s="197"/>
      <c r="D2" s="357"/>
      <c r="E2" s="357"/>
      <c r="F2" s="357"/>
      <c r="G2" s="357"/>
      <c r="H2" s="357"/>
      <c r="I2" s="357"/>
      <c r="J2" s="361"/>
      <c r="K2" s="361"/>
      <c r="L2" s="361"/>
      <c r="M2" s="362"/>
    </row>
    <row r="3" spans="1:13">
      <c r="A3" s="363" t="s">
        <v>59</v>
      </c>
      <c r="B3" s="364"/>
      <c r="C3" s="363" t="s">
        <v>60</v>
      </c>
      <c r="D3" s="365" t="s">
        <v>86</v>
      </c>
      <c r="E3" s="366"/>
      <c r="F3" s="366"/>
      <c r="G3" s="366"/>
      <c r="H3" s="366"/>
      <c r="I3" s="367"/>
      <c r="J3" s="363" t="s">
        <v>62</v>
      </c>
      <c r="K3" s="368"/>
      <c r="L3" s="368"/>
      <c r="M3" s="364"/>
    </row>
    <row r="4" spans="1:13">
      <c r="A4" s="324"/>
      <c r="B4" s="326"/>
      <c r="C4" s="324"/>
      <c r="D4" s="185" t="s">
        <v>63</v>
      </c>
      <c r="E4" s="185" t="s">
        <v>64</v>
      </c>
      <c r="F4" s="185" t="s">
        <v>65</v>
      </c>
      <c r="G4" s="186" t="s">
        <v>87</v>
      </c>
      <c r="H4" s="186" t="s">
        <v>88</v>
      </c>
      <c r="I4" s="186" t="s">
        <v>152</v>
      </c>
      <c r="J4" s="324"/>
      <c r="K4" s="325"/>
      <c r="L4" s="325"/>
      <c r="M4" s="326"/>
    </row>
    <row r="5" spans="1:13">
      <c r="A5" s="166" t="s">
        <v>66</v>
      </c>
      <c r="B5" s="167"/>
      <c r="C5" s="168"/>
      <c r="D5" s="179"/>
      <c r="E5" s="170"/>
      <c r="F5" s="168"/>
      <c r="G5" s="176"/>
      <c r="H5" s="169"/>
      <c r="I5" s="177"/>
      <c r="J5" s="344"/>
      <c r="K5" s="345"/>
      <c r="L5" s="345"/>
      <c r="M5" s="346"/>
    </row>
    <row r="6" spans="1:13">
      <c r="A6" s="171" t="s">
        <v>67</v>
      </c>
      <c r="B6" s="180"/>
      <c r="C6" s="173"/>
      <c r="D6" s="174"/>
      <c r="E6" s="175"/>
      <c r="F6" s="173"/>
      <c r="G6" s="173">
        <v>0.4</v>
      </c>
      <c r="H6" s="198"/>
      <c r="I6" s="175">
        <v>0.36</v>
      </c>
      <c r="J6" s="347"/>
      <c r="K6" s="348"/>
      <c r="L6" s="348"/>
      <c r="M6" s="349"/>
    </row>
    <row r="7" spans="1:13">
      <c r="A7" s="166" t="s">
        <v>66</v>
      </c>
      <c r="B7" s="167" t="s">
        <v>202</v>
      </c>
      <c r="C7" s="168"/>
      <c r="D7" s="169"/>
      <c r="E7" s="170"/>
      <c r="F7" s="168"/>
      <c r="G7" s="168"/>
      <c r="H7" s="179"/>
      <c r="I7" s="170"/>
      <c r="J7" s="350"/>
      <c r="K7" s="351"/>
      <c r="L7" s="351"/>
      <c r="M7" s="352"/>
    </row>
    <row r="8" spans="1:13">
      <c r="A8" s="171" t="s">
        <v>67</v>
      </c>
      <c r="B8" s="172" t="s">
        <v>200</v>
      </c>
      <c r="C8" s="173"/>
      <c r="D8" s="174"/>
      <c r="E8" s="175"/>
      <c r="F8" s="173"/>
      <c r="G8" s="173"/>
      <c r="H8" s="198"/>
      <c r="I8" s="175"/>
      <c r="J8" s="353"/>
      <c r="K8" s="354"/>
      <c r="L8" s="354"/>
      <c r="M8" s="355"/>
    </row>
    <row r="9" spans="1:13">
      <c r="A9" s="166" t="s">
        <v>66</v>
      </c>
      <c r="B9" s="167"/>
      <c r="C9" s="176"/>
      <c r="D9" s="169"/>
      <c r="E9" s="177"/>
      <c r="F9" s="176"/>
      <c r="G9" s="199"/>
      <c r="H9" s="199"/>
      <c r="I9" s="199"/>
      <c r="J9" s="344" t="s">
        <v>204</v>
      </c>
      <c r="K9" s="345"/>
      <c r="L9" s="345"/>
      <c r="M9" s="346"/>
    </row>
    <row r="10" spans="1:13">
      <c r="A10" s="171" t="s">
        <v>67</v>
      </c>
      <c r="B10" s="172" t="s">
        <v>201</v>
      </c>
      <c r="C10" s="173">
        <v>75</v>
      </c>
      <c r="D10" s="174"/>
      <c r="E10" s="175"/>
      <c r="F10" s="173"/>
      <c r="G10" s="173">
        <f>C10*$G$6</f>
        <v>30</v>
      </c>
      <c r="H10" s="173"/>
      <c r="I10" s="173">
        <f>0.36*C10</f>
        <v>27</v>
      </c>
      <c r="J10" s="347"/>
      <c r="K10" s="348"/>
      <c r="L10" s="348"/>
      <c r="M10" s="349"/>
    </row>
    <row r="11" spans="1:13">
      <c r="A11" s="166" t="s">
        <v>66</v>
      </c>
      <c r="B11" s="167"/>
      <c r="C11" s="176"/>
      <c r="D11" s="169"/>
      <c r="E11" s="177"/>
      <c r="F11" s="176"/>
      <c r="G11" s="199"/>
      <c r="H11" s="199"/>
      <c r="I11" s="199"/>
      <c r="J11" s="344"/>
      <c r="K11" s="345"/>
      <c r="L11" s="345"/>
      <c r="M11" s="346"/>
    </row>
    <row r="12" spans="1:13">
      <c r="A12" s="171" t="s">
        <v>67</v>
      </c>
      <c r="B12" s="172"/>
      <c r="C12" s="173"/>
      <c r="D12" s="174"/>
      <c r="E12" s="175"/>
      <c r="F12" s="173"/>
      <c r="G12" s="173"/>
      <c r="H12" s="173"/>
      <c r="I12" s="173"/>
      <c r="J12" s="347"/>
      <c r="K12" s="348"/>
      <c r="L12" s="348"/>
      <c r="M12" s="349"/>
    </row>
    <row r="13" spans="1:13">
      <c r="A13" s="166" t="s">
        <v>66</v>
      </c>
      <c r="B13" s="167" t="s">
        <v>203</v>
      </c>
      <c r="C13" s="168"/>
      <c r="D13" s="169"/>
      <c r="E13" s="170"/>
      <c r="F13" s="168"/>
      <c r="G13" s="168"/>
      <c r="H13" s="179"/>
      <c r="I13" s="170"/>
      <c r="J13" s="344"/>
      <c r="K13" s="345"/>
      <c r="L13" s="345"/>
      <c r="M13" s="346"/>
    </row>
    <row r="14" spans="1:13">
      <c r="A14" s="171" t="s">
        <v>67</v>
      </c>
      <c r="B14" s="172" t="s">
        <v>200</v>
      </c>
      <c r="C14" s="173"/>
      <c r="D14" s="174"/>
      <c r="E14" s="175"/>
      <c r="F14" s="173"/>
      <c r="G14" s="173"/>
      <c r="H14" s="198"/>
      <c r="I14" s="175"/>
      <c r="J14" s="347"/>
      <c r="K14" s="348"/>
      <c r="L14" s="348"/>
      <c r="M14" s="349"/>
    </row>
    <row r="15" spans="1:13">
      <c r="A15" s="166" t="s">
        <v>66</v>
      </c>
      <c r="B15" s="167"/>
      <c r="C15" s="176"/>
      <c r="D15" s="169"/>
      <c r="E15" s="177"/>
      <c r="F15" s="176"/>
      <c r="G15" s="199"/>
      <c r="H15" s="199"/>
      <c r="I15" s="199"/>
      <c r="J15" s="344" t="s">
        <v>187</v>
      </c>
      <c r="K15" s="345"/>
      <c r="L15" s="345"/>
      <c r="M15" s="346"/>
    </row>
    <row r="16" spans="1:13">
      <c r="A16" s="171" t="s">
        <v>67</v>
      </c>
      <c r="B16" s="172" t="s">
        <v>201</v>
      </c>
      <c r="C16" s="173">
        <v>75</v>
      </c>
      <c r="D16" s="174"/>
      <c r="E16" s="175"/>
      <c r="F16" s="173"/>
      <c r="G16" s="173">
        <f>C16*$G$6</f>
        <v>30</v>
      </c>
      <c r="H16" s="173"/>
      <c r="I16" s="173">
        <f>0.36*C16</f>
        <v>27</v>
      </c>
      <c r="J16" s="347"/>
      <c r="K16" s="348"/>
      <c r="L16" s="348"/>
      <c r="M16" s="349"/>
    </row>
    <row r="17" spans="1:13">
      <c r="A17" s="166" t="s">
        <v>66</v>
      </c>
      <c r="B17" s="167"/>
      <c r="C17" s="176"/>
      <c r="D17" s="169"/>
      <c r="E17" s="177"/>
      <c r="F17" s="176"/>
      <c r="G17" s="199"/>
      <c r="H17" s="199"/>
      <c r="I17" s="199"/>
      <c r="J17" s="344"/>
      <c r="K17" s="345"/>
      <c r="L17" s="345"/>
      <c r="M17" s="346"/>
    </row>
    <row r="18" spans="1:13">
      <c r="A18" s="171" t="s">
        <v>67</v>
      </c>
      <c r="B18" s="172"/>
      <c r="C18" s="173"/>
      <c r="D18" s="174"/>
      <c r="E18" s="175"/>
      <c r="F18" s="173"/>
      <c r="G18" s="173"/>
      <c r="H18" s="173"/>
      <c r="I18" s="173"/>
      <c r="J18" s="347"/>
      <c r="K18" s="348"/>
      <c r="L18" s="348"/>
      <c r="M18" s="349"/>
    </row>
    <row r="19" spans="1:13">
      <c r="A19" s="166" t="s">
        <v>66</v>
      </c>
      <c r="B19" s="167"/>
      <c r="C19" s="176"/>
      <c r="D19" s="169"/>
      <c r="E19" s="177"/>
      <c r="F19" s="176"/>
      <c r="G19" s="199"/>
      <c r="H19" s="199"/>
      <c r="I19" s="199"/>
      <c r="J19" s="344"/>
      <c r="K19" s="345"/>
      <c r="L19" s="345"/>
      <c r="M19" s="346"/>
    </row>
    <row r="20" spans="1:13">
      <c r="A20" s="171" t="s">
        <v>67</v>
      </c>
      <c r="B20" s="172"/>
      <c r="C20" s="173"/>
      <c r="D20" s="174"/>
      <c r="E20" s="175"/>
      <c r="F20" s="173"/>
      <c r="G20" s="173"/>
      <c r="H20" s="173"/>
      <c r="I20" s="173"/>
      <c r="J20" s="347"/>
      <c r="K20" s="348"/>
      <c r="L20" s="348"/>
      <c r="M20" s="349"/>
    </row>
    <row r="21" spans="1:13">
      <c r="A21" s="166" t="s">
        <v>66</v>
      </c>
      <c r="B21" s="167"/>
      <c r="C21" s="168"/>
      <c r="D21" s="179"/>
      <c r="E21" s="170"/>
      <c r="F21" s="168"/>
      <c r="G21" s="176"/>
      <c r="H21" s="169"/>
      <c r="I21" s="177"/>
      <c r="J21" s="344"/>
      <c r="K21" s="345"/>
      <c r="L21" s="345"/>
      <c r="M21" s="346"/>
    </row>
    <row r="22" spans="1:13">
      <c r="A22" s="171" t="s">
        <v>67</v>
      </c>
      <c r="B22" s="172"/>
      <c r="C22" s="173"/>
      <c r="D22" s="174"/>
      <c r="E22" s="175"/>
      <c r="F22" s="173"/>
      <c r="G22" s="173"/>
      <c r="H22" s="198"/>
      <c r="I22" s="175"/>
      <c r="J22" s="347"/>
      <c r="K22" s="348"/>
      <c r="L22" s="348"/>
      <c r="M22" s="349"/>
    </row>
    <row r="23" spans="1:13">
      <c r="A23" s="166" t="s">
        <v>66</v>
      </c>
      <c r="B23" s="167"/>
      <c r="C23" s="168"/>
      <c r="D23" s="169"/>
      <c r="E23" s="170"/>
      <c r="F23" s="168"/>
      <c r="G23" s="168"/>
      <c r="H23" s="199"/>
      <c r="I23" s="199"/>
      <c r="J23" s="344"/>
      <c r="K23" s="345"/>
      <c r="L23" s="345"/>
      <c r="M23" s="346"/>
    </row>
    <row r="24" spans="1:13">
      <c r="A24" s="171" t="s">
        <v>67</v>
      </c>
      <c r="B24" s="172"/>
      <c r="C24" s="173"/>
      <c r="D24" s="174"/>
      <c r="E24" s="175"/>
      <c r="F24" s="173"/>
      <c r="G24" s="173"/>
      <c r="H24" s="173"/>
      <c r="I24" s="173"/>
      <c r="J24" s="347"/>
      <c r="K24" s="348"/>
      <c r="L24" s="348"/>
      <c r="M24" s="349"/>
    </row>
    <row r="25" spans="1:13">
      <c r="A25" s="166" t="s">
        <v>66</v>
      </c>
      <c r="B25" s="167"/>
      <c r="C25" s="176"/>
      <c r="D25" s="169"/>
      <c r="E25" s="177"/>
      <c r="F25" s="176"/>
      <c r="G25" s="199"/>
      <c r="H25" s="199"/>
      <c r="I25" s="199"/>
      <c r="J25" s="344"/>
      <c r="K25" s="345"/>
      <c r="L25" s="345"/>
      <c r="M25" s="346"/>
    </row>
    <row r="26" spans="1:13">
      <c r="A26" s="171" t="s">
        <v>67</v>
      </c>
      <c r="B26" s="172"/>
      <c r="C26" s="173"/>
      <c r="D26" s="174"/>
      <c r="E26" s="175"/>
      <c r="F26" s="173"/>
      <c r="G26" s="173"/>
      <c r="H26" s="173"/>
      <c r="I26" s="173"/>
      <c r="J26" s="347"/>
      <c r="K26" s="348"/>
      <c r="L26" s="348"/>
      <c r="M26" s="349"/>
    </row>
    <row r="27" spans="1:13">
      <c r="A27" s="166" t="s">
        <v>66</v>
      </c>
      <c r="B27" s="167"/>
      <c r="C27" s="176"/>
      <c r="D27" s="179"/>
      <c r="E27" s="170"/>
      <c r="F27" s="168"/>
      <c r="G27" s="176"/>
      <c r="H27" s="199"/>
      <c r="I27" s="199"/>
      <c r="J27" s="344"/>
      <c r="K27" s="345"/>
      <c r="L27" s="345"/>
      <c r="M27" s="346"/>
    </row>
    <row r="28" spans="1:13">
      <c r="A28" s="171" t="s">
        <v>67</v>
      </c>
      <c r="B28" s="172"/>
      <c r="C28" s="173"/>
      <c r="D28" s="174"/>
      <c r="E28" s="175"/>
      <c r="F28" s="173"/>
      <c r="G28" s="173"/>
      <c r="H28" s="173"/>
      <c r="I28" s="173"/>
      <c r="J28" s="347"/>
      <c r="K28" s="348"/>
      <c r="L28" s="348"/>
      <c r="M28" s="349"/>
    </row>
    <row r="29" spans="1:13">
      <c r="A29" s="166" t="s">
        <v>66</v>
      </c>
      <c r="B29" s="167"/>
      <c r="C29" s="176"/>
      <c r="D29" s="179"/>
      <c r="E29" s="170"/>
      <c r="F29" s="168"/>
      <c r="G29" s="176"/>
      <c r="H29" s="199"/>
      <c r="I29" s="199"/>
      <c r="J29" s="344"/>
      <c r="K29" s="345"/>
      <c r="L29" s="345"/>
      <c r="M29" s="346"/>
    </row>
    <row r="30" spans="1:13">
      <c r="A30" s="171" t="s">
        <v>67</v>
      </c>
      <c r="B30" s="172"/>
      <c r="C30" s="173"/>
      <c r="D30" s="174"/>
      <c r="E30" s="175"/>
      <c r="F30" s="173"/>
      <c r="G30" s="173"/>
      <c r="H30" s="173"/>
      <c r="I30" s="173"/>
      <c r="J30" s="347"/>
      <c r="K30" s="348"/>
      <c r="L30" s="348"/>
      <c r="M30" s="349"/>
    </row>
    <row r="31" spans="1:13">
      <c r="A31" s="166" t="s">
        <v>66</v>
      </c>
      <c r="B31" s="167"/>
      <c r="C31" s="176"/>
      <c r="D31" s="179"/>
      <c r="E31" s="170"/>
      <c r="F31" s="168"/>
      <c r="G31" s="176"/>
      <c r="H31" s="199"/>
      <c r="I31" s="199"/>
      <c r="J31" s="344"/>
      <c r="K31" s="345"/>
      <c r="L31" s="345"/>
      <c r="M31" s="346"/>
    </row>
    <row r="32" spans="1:13">
      <c r="A32" s="171" t="s">
        <v>67</v>
      </c>
      <c r="B32" s="172"/>
      <c r="C32" s="173"/>
      <c r="D32" s="174"/>
      <c r="E32" s="175"/>
      <c r="F32" s="173"/>
      <c r="G32" s="173"/>
      <c r="H32" s="173"/>
      <c r="I32" s="173"/>
      <c r="J32" s="347"/>
      <c r="K32" s="348"/>
      <c r="L32" s="348"/>
      <c r="M32" s="349"/>
    </row>
    <row r="33" spans="1:13">
      <c r="A33" s="166" t="s">
        <v>66</v>
      </c>
      <c r="B33" s="167"/>
      <c r="C33" s="176"/>
      <c r="D33" s="169"/>
      <c r="E33" s="177"/>
      <c r="F33" s="176"/>
      <c r="G33" s="199"/>
      <c r="H33" s="199"/>
      <c r="I33" s="199"/>
      <c r="J33" s="344"/>
      <c r="K33" s="345"/>
      <c r="L33" s="345"/>
      <c r="M33" s="346"/>
    </row>
    <row r="34" spans="1:13">
      <c r="A34" s="171" t="s">
        <v>67</v>
      </c>
      <c r="B34" s="172"/>
      <c r="C34" s="173"/>
      <c r="D34" s="174"/>
      <c r="E34" s="175"/>
      <c r="F34" s="173"/>
      <c r="G34" s="173"/>
      <c r="H34" s="173"/>
      <c r="I34" s="173"/>
      <c r="J34" s="347"/>
      <c r="K34" s="348"/>
      <c r="L34" s="348"/>
      <c r="M34" s="349"/>
    </row>
    <row r="35" spans="1:13">
      <c r="A35" s="166" t="s">
        <v>66</v>
      </c>
      <c r="B35" s="167"/>
      <c r="C35" s="176"/>
      <c r="D35" s="169"/>
      <c r="E35" s="177"/>
      <c r="F35" s="176"/>
      <c r="G35" s="199"/>
      <c r="H35" s="199"/>
      <c r="I35" s="199"/>
      <c r="J35" s="344"/>
      <c r="K35" s="345"/>
      <c r="L35" s="345"/>
      <c r="M35" s="346"/>
    </row>
    <row r="36" spans="1:13">
      <c r="A36" s="171" t="s">
        <v>67</v>
      </c>
      <c r="B36" s="172"/>
      <c r="C36" s="173"/>
      <c r="D36" s="174"/>
      <c r="E36" s="175"/>
      <c r="F36" s="173"/>
      <c r="G36" s="173"/>
      <c r="H36" s="173"/>
      <c r="I36" s="173"/>
      <c r="J36" s="347"/>
      <c r="K36" s="348"/>
      <c r="L36" s="348"/>
      <c r="M36" s="349"/>
    </row>
    <row r="37" spans="1:13">
      <c r="A37" s="166" t="s">
        <v>66</v>
      </c>
      <c r="B37" s="178"/>
      <c r="C37" s="176"/>
      <c r="D37" s="169"/>
      <c r="E37" s="177"/>
      <c r="F37" s="176"/>
      <c r="G37" s="199"/>
      <c r="H37" s="199"/>
      <c r="I37" s="199"/>
      <c r="J37" s="344"/>
      <c r="K37" s="345"/>
      <c r="L37" s="345"/>
      <c r="M37" s="346"/>
    </row>
    <row r="38" spans="1:13">
      <c r="A38" s="171" t="s">
        <v>67</v>
      </c>
      <c r="B38" s="180"/>
      <c r="C38" s="173"/>
      <c r="D38" s="174"/>
      <c r="E38" s="175"/>
      <c r="F38" s="173"/>
      <c r="G38" s="173"/>
      <c r="H38" s="173"/>
      <c r="I38" s="173"/>
      <c r="J38" s="347"/>
      <c r="K38" s="348"/>
      <c r="L38" s="348"/>
      <c r="M38" s="349"/>
    </row>
    <row r="39" spans="1:13">
      <c r="A39" s="166" t="s">
        <v>66</v>
      </c>
      <c r="B39" s="167"/>
      <c r="C39" s="176"/>
      <c r="D39" s="169"/>
      <c r="E39" s="177"/>
      <c r="F39" s="176"/>
      <c r="G39" s="199"/>
      <c r="H39" s="199"/>
      <c r="I39" s="199"/>
      <c r="J39" s="344"/>
      <c r="K39" s="345"/>
      <c r="L39" s="345"/>
      <c r="M39" s="346"/>
    </row>
    <row r="40" spans="1:13">
      <c r="A40" s="171" t="s">
        <v>67</v>
      </c>
      <c r="B40" s="172"/>
      <c r="C40" s="173"/>
      <c r="D40" s="174"/>
      <c r="E40" s="175"/>
      <c r="F40" s="173"/>
      <c r="G40" s="173"/>
      <c r="H40" s="173"/>
      <c r="I40" s="173"/>
      <c r="J40" s="347"/>
      <c r="K40" s="348"/>
      <c r="L40" s="348"/>
      <c r="M40" s="349"/>
    </row>
    <row r="41" spans="1:13">
      <c r="A41" s="166" t="s">
        <v>66</v>
      </c>
      <c r="B41" s="167"/>
      <c r="C41" s="176"/>
      <c r="D41" s="169"/>
      <c r="E41" s="177"/>
      <c r="F41" s="176"/>
      <c r="G41" s="199"/>
      <c r="H41" s="199"/>
      <c r="I41" s="199"/>
      <c r="J41" s="344"/>
      <c r="K41" s="345"/>
      <c r="L41" s="345"/>
      <c r="M41" s="346"/>
    </row>
    <row r="42" spans="1:13">
      <c r="A42" s="171" t="s">
        <v>67</v>
      </c>
      <c r="B42" s="172"/>
      <c r="C42" s="173"/>
      <c r="D42" s="174"/>
      <c r="E42" s="175"/>
      <c r="F42" s="173"/>
      <c r="G42" s="173"/>
      <c r="H42" s="173"/>
      <c r="I42" s="173"/>
      <c r="J42" s="347"/>
      <c r="K42" s="348"/>
      <c r="L42" s="348"/>
      <c r="M42" s="349"/>
    </row>
    <row r="43" spans="1:13">
      <c r="A43" s="166" t="s">
        <v>66</v>
      </c>
      <c r="B43" s="178"/>
      <c r="C43" s="176"/>
      <c r="D43" s="169"/>
      <c r="E43" s="177"/>
      <c r="F43" s="176"/>
      <c r="G43" s="199"/>
      <c r="H43" s="199"/>
      <c r="I43" s="199"/>
      <c r="J43" s="344"/>
      <c r="K43" s="345"/>
      <c r="L43" s="345"/>
      <c r="M43" s="346"/>
    </row>
    <row r="44" spans="1:13">
      <c r="A44" s="171" t="s">
        <v>67</v>
      </c>
      <c r="B44" s="172"/>
      <c r="C44" s="173"/>
      <c r="D44" s="174"/>
      <c r="E44" s="175"/>
      <c r="F44" s="173"/>
      <c r="G44" s="173"/>
      <c r="H44" s="173"/>
      <c r="I44" s="173"/>
      <c r="J44" s="347"/>
      <c r="K44" s="348"/>
      <c r="L44" s="348"/>
      <c r="M44" s="349"/>
    </row>
    <row r="45" spans="1:13">
      <c r="A45" s="166" t="s">
        <v>66</v>
      </c>
      <c r="B45" s="167"/>
      <c r="C45" s="176"/>
      <c r="D45" s="169"/>
      <c r="E45" s="177"/>
      <c r="F45" s="176"/>
      <c r="G45" s="199"/>
      <c r="H45" s="199"/>
      <c r="I45" s="199"/>
      <c r="J45" s="344"/>
      <c r="K45" s="345"/>
      <c r="L45" s="345"/>
      <c r="M45" s="346"/>
    </row>
    <row r="46" spans="1:13">
      <c r="A46" s="171" t="s">
        <v>67</v>
      </c>
      <c r="B46" s="180"/>
      <c r="C46" s="173"/>
      <c r="D46" s="174"/>
      <c r="E46" s="175"/>
      <c r="F46" s="173"/>
      <c r="G46" s="173"/>
      <c r="H46" s="173"/>
      <c r="I46" s="173"/>
      <c r="J46" s="347"/>
      <c r="K46" s="348"/>
      <c r="L46" s="348"/>
      <c r="M46" s="349"/>
    </row>
    <row r="47" spans="1:13">
      <c r="A47" s="166" t="s">
        <v>66</v>
      </c>
      <c r="B47" s="167"/>
      <c r="C47" s="176"/>
      <c r="D47" s="169"/>
      <c r="E47" s="177"/>
      <c r="F47" s="176"/>
      <c r="G47" s="199"/>
      <c r="H47" s="199"/>
      <c r="I47" s="199"/>
      <c r="J47" s="344"/>
      <c r="K47" s="345"/>
      <c r="L47" s="345"/>
      <c r="M47" s="346"/>
    </row>
    <row r="48" spans="1:13">
      <c r="A48" s="171" t="s">
        <v>67</v>
      </c>
      <c r="B48" s="180"/>
      <c r="C48" s="173"/>
      <c r="D48" s="174"/>
      <c r="E48" s="175"/>
      <c r="F48" s="173"/>
      <c r="G48" s="173"/>
      <c r="H48" s="173"/>
      <c r="I48" s="173"/>
      <c r="J48" s="347"/>
      <c r="K48" s="348"/>
      <c r="L48" s="348"/>
      <c r="M48" s="349"/>
    </row>
    <row r="49" spans="1:13">
      <c r="A49" s="166" t="s">
        <v>66</v>
      </c>
      <c r="B49" s="167"/>
      <c r="C49" s="168"/>
      <c r="D49" s="338"/>
      <c r="E49" s="339"/>
      <c r="F49" s="339"/>
      <c r="G49" s="340"/>
      <c r="H49" s="179"/>
      <c r="I49" s="170"/>
      <c r="J49" s="344"/>
      <c r="K49" s="345"/>
      <c r="L49" s="345"/>
      <c r="M49" s="346"/>
    </row>
    <row r="50" spans="1:13">
      <c r="A50" s="171" t="s">
        <v>67</v>
      </c>
      <c r="B50" s="180"/>
      <c r="C50" s="173"/>
      <c r="D50" s="341"/>
      <c r="E50" s="342"/>
      <c r="F50" s="342"/>
      <c r="G50" s="343"/>
      <c r="H50" s="198"/>
      <c r="I50" s="175"/>
      <c r="J50" s="347"/>
      <c r="K50" s="348"/>
      <c r="L50" s="348"/>
      <c r="M50" s="349"/>
    </row>
    <row r="51" spans="1:13">
      <c r="A51" s="166" t="s">
        <v>66</v>
      </c>
      <c r="B51" s="167"/>
      <c r="C51" s="168"/>
      <c r="D51" s="179"/>
      <c r="E51" s="170"/>
      <c r="F51" s="168"/>
      <c r="G51" s="168"/>
      <c r="H51" s="179"/>
      <c r="I51" s="170"/>
      <c r="J51" s="344"/>
      <c r="K51" s="345"/>
      <c r="L51" s="345"/>
      <c r="M51" s="346"/>
    </row>
    <row r="52" spans="1:13">
      <c r="A52" s="171" t="s">
        <v>67</v>
      </c>
      <c r="B52" s="180"/>
      <c r="C52" s="173"/>
      <c r="D52" s="174"/>
      <c r="E52" s="175"/>
      <c r="F52" s="173"/>
      <c r="G52" s="173"/>
      <c r="H52" s="198"/>
      <c r="I52" s="175"/>
      <c r="J52" s="347"/>
      <c r="K52" s="348"/>
      <c r="L52" s="348"/>
      <c r="M52" s="349"/>
    </row>
    <row r="53" spans="1:13">
      <c r="A53" s="166" t="s">
        <v>66</v>
      </c>
      <c r="B53" s="167"/>
      <c r="C53" s="168"/>
      <c r="D53" s="179"/>
      <c r="E53" s="170"/>
      <c r="F53" s="168"/>
      <c r="G53" s="168"/>
      <c r="H53" s="179"/>
      <c r="I53" s="170"/>
      <c r="J53" s="344"/>
      <c r="K53" s="345"/>
      <c r="L53" s="345"/>
      <c r="M53" s="346"/>
    </row>
    <row r="54" spans="1:13">
      <c r="A54" s="171" t="s">
        <v>67</v>
      </c>
      <c r="B54" s="180"/>
      <c r="C54" s="173"/>
      <c r="D54" s="174"/>
      <c r="E54" s="175"/>
      <c r="F54" s="173"/>
      <c r="G54" s="173"/>
      <c r="H54" s="198"/>
      <c r="I54" s="175"/>
      <c r="J54" s="347"/>
      <c r="K54" s="348"/>
      <c r="L54" s="348"/>
      <c r="M54" s="349"/>
    </row>
    <row r="55" spans="1:13">
      <c r="A55" s="166"/>
      <c r="B55" s="167"/>
      <c r="C55" s="168"/>
      <c r="D55" s="179"/>
      <c r="E55" s="170"/>
      <c r="F55" s="168"/>
      <c r="G55" s="168"/>
      <c r="H55" s="179"/>
      <c r="I55" s="170"/>
      <c r="J55" s="344"/>
      <c r="K55" s="345"/>
      <c r="L55" s="345"/>
      <c r="M55" s="346"/>
    </row>
    <row r="56" spans="1:13">
      <c r="A56" s="171"/>
      <c r="B56" s="180"/>
      <c r="C56" s="173"/>
      <c r="D56" s="174"/>
      <c r="E56" s="175"/>
      <c r="F56" s="173"/>
      <c r="G56" s="173"/>
      <c r="H56" s="174"/>
      <c r="I56" s="175"/>
      <c r="J56" s="347"/>
      <c r="K56" s="348"/>
      <c r="L56" s="348"/>
      <c r="M56" s="349"/>
    </row>
    <row r="57" spans="1:13">
      <c r="A57" s="166"/>
      <c r="B57" s="167"/>
      <c r="C57" s="168"/>
      <c r="D57" s="179"/>
      <c r="E57" s="170"/>
      <c r="F57" s="168"/>
      <c r="G57" s="168"/>
      <c r="H57" s="179"/>
      <c r="I57" s="170"/>
      <c r="J57" s="344"/>
      <c r="K57" s="345"/>
      <c r="L57" s="345"/>
      <c r="M57" s="346"/>
    </row>
    <row r="58" spans="1:13">
      <c r="A58" s="171"/>
      <c r="B58" s="180"/>
      <c r="C58" s="173"/>
      <c r="D58" s="174"/>
      <c r="E58" s="175"/>
      <c r="F58" s="173"/>
      <c r="G58" s="173"/>
      <c r="H58" s="174"/>
      <c r="I58" s="175"/>
      <c r="J58" s="347"/>
      <c r="K58" s="348"/>
      <c r="L58" s="348"/>
      <c r="M58" s="349"/>
    </row>
    <row r="59" spans="1:13">
      <c r="A59" s="166"/>
      <c r="B59" s="167"/>
      <c r="C59" s="168"/>
      <c r="D59" s="179"/>
      <c r="E59" s="170"/>
      <c r="F59" s="168"/>
      <c r="G59" s="168"/>
      <c r="H59" s="179"/>
      <c r="I59" s="170"/>
      <c r="J59" s="344"/>
      <c r="K59" s="345"/>
      <c r="L59" s="345"/>
      <c r="M59" s="346"/>
    </row>
    <row r="60" spans="1:13">
      <c r="A60" s="171"/>
      <c r="B60" s="180"/>
      <c r="C60" s="173"/>
      <c r="D60" s="174"/>
      <c r="E60" s="175"/>
      <c r="F60" s="173"/>
      <c r="G60" s="173"/>
      <c r="H60" s="174"/>
      <c r="I60" s="175"/>
      <c r="J60" s="347"/>
      <c r="K60" s="348"/>
      <c r="L60" s="348"/>
      <c r="M60" s="349"/>
    </row>
    <row r="61" spans="1:13">
      <c r="A61" s="166"/>
      <c r="B61" s="167"/>
      <c r="C61" s="168"/>
      <c r="D61" s="179"/>
      <c r="E61" s="170"/>
      <c r="F61" s="168"/>
      <c r="G61" s="168"/>
      <c r="H61" s="179"/>
      <c r="I61" s="170"/>
      <c r="J61" s="344"/>
      <c r="K61" s="345"/>
      <c r="L61" s="345"/>
      <c r="M61" s="346"/>
    </row>
    <row r="62" spans="1:13">
      <c r="A62" s="171"/>
      <c r="B62" s="180"/>
      <c r="C62" s="173"/>
      <c r="D62" s="174"/>
      <c r="E62" s="175"/>
      <c r="F62" s="173"/>
      <c r="G62" s="173"/>
      <c r="H62" s="174"/>
      <c r="I62" s="175"/>
      <c r="J62" s="347"/>
      <c r="K62" s="348"/>
      <c r="L62" s="348"/>
      <c r="M62" s="349"/>
    </row>
    <row r="63" spans="1:13">
      <c r="A63" s="166"/>
      <c r="B63" s="167"/>
      <c r="C63" s="168"/>
      <c r="D63" s="179"/>
      <c r="E63" s="170"/>
      <c r="F63" s="168"/>
      <c r="G63" s="168"/>
      <c r="H63" s="179"/>
      <c r="I63" s="170"/>
      <c r="J63" s="344"/>
      <c r="K63" s="345"/>
      <c r="L63" s="345"/>
      <c r="M63" s="346"/>
    </row>
    <row r="64" spans="1:13">
      <c r="A64" s="171"/>
      <c r="B64" s="180"/>
      <c r="C64" s="173"/>
      <c r="D64" s="174"/>
      <c r="E64" s="175"/>
      <c r="F64" s="173"/>
      <c r="G64" s="173"/>
      <c r="H64" s="174"/>
      <c r="I64" s="175"/>
      <c r="J64" s="347"/>
      <c r="K64" s="348"/>
      <c r="L64" s="348"/>
      <c r="M64" s="349"/>
    </row>
    <row r="65" spans="1:13">
      <c r="A65" s="166"/>
      <c r="B65" s="167"/>
      <c r="C65" s="168"/>
      <c r="D65" s="179"/>
      <c r="E65" s="170"/>
      <c r="F65" s="168"/>
      <c r="G65" s="168"/>
      <c r="H65" s="179"/>
      <c r="I65" s="170"/>
      <c r="J65" s="344"/>
      <c r="K65" s="345"/>
      <c r="L65" s="345"/>
      <c r="M65" s="346"/>
    </row>
    <row r="66" spans="1:13">
      <c r="A66" s="171"/>
      <c r="B66" s="180"/>
      <c r="C66" s="173"/>
      <c r="D66" s="174"/>
      <c r="E66" s="175"/>
      <c r="F66" s="173"/>
      <c r="G66" s="173"/>
      <c r="H66" s="174"/>
      <c r="I66" s="175"/>
      <c r="J66" s="347"/>
      <c r="K66" s="348"/>
      <c r="L66" s="348"/>
      <c r="M66" s="349"/>
    </row>
    <row r="67" spans="1:13">
      <c r="A67" s="166"/>
      <c r="B67" s="167"/>
      <c r="C67" s="168"/>
      <c r="D67" s="179"/>
      <c r="E67" s="170"/>
      <c r="F67" s="168"/>
      <c r="G67" s="168"/>
      <c r="H67" s="179"/>
      <c r="I67" s="170"/>
      <c r="J67" s="344"/>
      <c r="K67" s="345"/>
      <c r="L67" s="345"/>
      <c r="M67" s="346"/>
    </row>
    <row r="68" spans="1:13">
      <c r="A68" s="171"/>
      <c r="B68" s="180"/>
      <c r="C68" s="173"/>
      <c r="D68" s="174"/>
      <c r="E68" s="175"/>
      <c r="F68" s="173"/>
      <c r="G68" s="173"/>
      <c r="H68" s="174"/>
      <c r="I68" s="175"/>
      <c r="J68" s="347"/>
      <c r="K68" s="348"/>
      <c r="L68" s="348"/>
      <c r="M68" s="349"/>
    </row>
    <row r="69" spans="1:13">
      <c r="A69" s="166" t="s">
        <v>66</v>
      </c>
      <c r="B69" s="178"/>
      <c r="C69" s="176"/>
      <c r="D69" s="168"/>
      <c r="E69" s="181"/>
      <c r="F69" s="176"/>
      <c r="G69" s="176"/>
      <c r="H69" s="201"/>
      <c r="I69" s="202"/>
      <c r="J69" s="344"/>
      <c r="K69" s="345"/>
      <c r="L69" s="345"/>
      <c r="M69" s="346"/>
    </row>
    <row r="70" spans="1:13">
      <c r="A70" s="171" t="s">
        <v>67</v>
      </c>
      <c r="B70" s="180" t="s">
        <v>71</v>
      </c>
      <c r="C70" s="173">
        <f>C10+C12+C14+C16+C18+C20+C22+C24+C26+C28+C30+C32+C34+C36+C38+C40</f>
        <v>150</v>
      </c>
      <c r="D70" s="173">
        <f>D10+D12+D14+D16+D18+D20+D22+D24+D26+D28+D30+D32+D34+D36+D38+D40</f>
        <v>0</v>
      </c>
      <c r="E70" s="173">
        <f t="shared" ref="E70:F70" si="0">E10+E12+E14+E16+E18+E20+E22+E24+E26+E28+E30+E32+E34+E36+E38+E40</f>
        <v>0</v>
      </c>
      <c r="F70" s="173">
        <f t="shared" si="0"/>
        <v>0</v>
      </c>
      <c r="G70" s="173">
        <f>G10+G12+G14+G16+G18+G20+G22+G24+G26+G28+G30+G32+G34+G36+G38+G40</f>
        <v>60</v>
      </c>
      <c r="H70" s="173">
        <f>H10+H12+H14+H16+H18+H20+H22+H2+H42+H504+H26+H28+H30+H32+H34+H36+H38+H40+H44+H48+H50</f>
        <v>0</v>
      </c>
      <c r="I70" s="173">
        <f>I10+I12+I14+I16+I18+I20+I22+I2+I42+I504+I26+I28+I30+I32+I34+I36+I38+I40+I44+I48+I50</f>
        <v>54</v>
      </c>
      <c r="J70" s="347"/>
      <c r="K70" s="348"/>
      <c r="L70" s="348"/>
      <c r="M70" s="349"/>
    </row>
  </sheetData>
  <mergeCells count="40">
    <mergeCell ref="D1:I2"/>
    <mergeCell ref="J1:M2"/>
    <mergeCell ref="A3:B4"/>
    <mergeCell ref="C3:C4"/>
    <mergeCell ref="D3:I3"/>
    <mergeCell ref="J3:M4"/>
    <mergeCell ref="J27:M28"/>
    <mergeCell ref="J5:M6"/>
    <mergeCell ref="J7:M8"/>
    <mergeCell ref="J9:M10"/>
    <mergeCell ref="J11:M12"/>
    <mergeCell ref="J13:M14"/>
    <mergeCell ref="J15:M16"/>
    <mergeCell ref="J17:M18"/>
    <mergeCell ref="J19:M20"/>
    <mergeCell ref="J21:M22"/>
    <mergeCell ref="J23:M24"/>
    <mergeCell ref="J25:M26"/>
    <mergeCell ref="J39:M40"/>
    <mergeCell ref="J41:M42"/>
    <mergeCell ref="J43:M44"/>
    <mergeCell ref="J45:M46"/>
    <mergeCell ref="J47:M48"/>
    <mergeCell ref="J29:M30"/>
    <mergeCell ref="J31:M32"/>
    <mergeCell ref="J33:M34"/>
    <mergeCell ref="J35:M36"/>
    <mergeCell ref="J37:M38"/>
    <mergeCell ref="D49:G50"/>
    <mergeCell ref="J65:M66"/>
    <mergeCell ref="J67:M68"/>
    <mergeCell ref="J69:M70"/>
    <mergeCell ref="J53:M54"/>
    <mergeCell ref="J55:M56"/>
    <mergeCell ref="J57:M58"/>
    <mergeCell ref="J59:M60"/>
    <mergeCell ref="J61:M62"/>
    <mergeCell ref="J63:M64"/>
    <mergeCell ref="J51:M52"/>
    <mergeCell ref="J49:M50"/>
  </mergeCells>
  <phoneticPr fontId="3"/>
  <printOptions horizontalCentered="1" verticalCentered="1"/>
  <pageMargins left="0.78740157480314965" right="0.39370078740157483" top="0.66" bottom="1.37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tabSelected="1" zoomScaleNormal="100" workbookViewId="0">
      <selection activeCell="F18" sqref="F18:J18"/>
    </sheetView>
  </sheetViews>
  <sheetFormatPr defaultColWidth="9" defaultRowHeight="13.5"/>
  <cols>
    <col min="1" max="16384" width="9" style="87"/>
  </cols>
  <sheetData>
    <row r="1" spans="1:9">
      <c r="A1" s="84"/>
      <c r="B1" s="85"/>
      <c r="C1" s="85"/>
      <c r="D1" s="85"/>
      <c r="E1" s="85"/>
      <c r="F1" s="85"/>
      <c r="G1" s="85"/>
      <c r="H1" s="85"/>
      <c r="I1" s="86"/>
    </row>
    <row r="2" spans="1:9">
      <c r="A2" s="88"/>
      <c r="I2" s="89"/>
    </row>
    <row r="3" spans="1:9">
      <c r="A3" s="88"/>
      <c r="I3" s="89"/>
    </row>
    <row r="4" spans="1:9">
      <c r="A4" s="88"/>
      <c r="I4" s="89"/>
    </row>
    <row r="5" spans="1:9">
      <c r="A5" s="88"/>
      <c r="I5" s="89"/>
    </row>
    <row r="6" spans="1:9">
      <c r="A6" s="88"/>
      <c r="I6" s="89"/>
    </row>
    <row r="7" spans="1:9">
      <c r="A7" s="88"/>
      <c r="D7" s="90"/>
      <c r="I7" s="89"/>
    </row>
    <row r="8" spans="1:9">
      <c r="A8" s="88"/>
      <c r="I8" s="89"/>
    </row>
    <row r="9" spans="1:9">
      <c r="A9" s="88"/>
      <c r="I9" s="89"/>
    </row>
    <row r="10" spans="1:9">
      <c r="A10" s="88"/>
      <c r="I10" s="89"/>
    </row>
    <row r="11" spans="1:9">
      <c r="A11" s="88"/>
      <c r="I11" s="89"/>
    </row>
    <row r="12" spans="1:9">
      <c r="A12" s="88"/>
      <c r="I12" s="89"/>
    </row>
    <row r="13" spans="1:9">
      <c r="A13" s="88"/>
      <c r="I13" s="89"/>
    </row>
    <row r="14" spans="1:9">
      <c r="A14" s="88"/>
      <c r="I14" s="89"/>
    </row>
    <row r="15" spans="1:9">
      <c r="A15" s="88"/>
      <c r="I15" s="89"/>
    </row>
    <row r="16" spans="1:9">
      <c r="A16" s="88"/>
      <c r="I16" s="89"/>
    </row>
    <row r="17" spans="1:9">
      <c r="A17" s="88"/>
      <c r="I17" s="89"/>
    </row>
    <row r="18" spans="1:9">
      <c r="A18" s="88"/>
      <c r="I18" s="89"/>
    </row>
    <row r="19" spans="1:9">
      <c r="A19" s="88"/>
      <c r="I19" s="89"/>
    </row>
    <row r="20" spans="1:9" ht="21">
      <c r="A20" s="369" t="s">
        <v>92</v>
      </c>
      <c r="B20" s="370"/>
      <c r="C20" s="370"/>
      <c r="D20" s="370"/>
      <c r="E20" s="370"/>
      <c r="F20" s="370"/>
      <c r="G20" s="370"/>
      <c r="H20" s="370"/>
      <c r="I20" s="371"/>
    </row>
    <row r="21" spans="1:9">
      <c r="A21" s="88"/>
      <c r="I21" s="89"/>
    </row>
    <row r="22" spans="1:9">
      <c r="A22" s="88"/>
      <c r="I22" s="89"/>
    </row>
    <row r="23" spans="1:9">
      <c r="A23" s="88"/>
      <c r="I23" s="89"/>
    </row>
    <row r="24" spans="1:9">
      <c r="A24" s="88"/>
      <c r="I24" s="89"/>
    </row>
    <row r="25" spans="1:9">
      <c r="A25" s="88"/>
      <c r="I25" s="89"/>
    </row>
    <row r="26" spans="1:9">
      <c r="A26" s="88"/>
      <c r="I26" s="89"/>
    </row>
    <row r="27" spans="1:9" ht="15" customHeight="1">
      <c r="A27" s="91"/>
      <c r="B27" s="92"/>
      <c r="C27" s="92"/>
      <c r="D27" s="92"/>
      <c r="E27" s="92"/>
      <c r="F27" s="92"/>
      <c r="G27" s="92"/>
      <c r="H27" s="92"/>
      <c r="I27" s="93"/>
    </row>
    <row r="28" spans="1:9">
      <c r="A28" s="88"/>
      <c r="I28" s="89"/>
    </row>
    <row r="29" spans="1:9">
      <c r="A29" s="88"/>
      <c r="I29" s="89"/>
    </row>
    <row r="30" spans="1:9">
      <c r="A30" s="88"/>
      <c r="I30" s="89"/>
    </row>
    <row r="31" spans="1:9">
      <c r="A31" s="88"/>
      <c r="I31" s="89"/>
    </row>
    <row r="32" spans="1:9">
      <c r="A32" s="88"/>
      <c r="I32" s="89"/>
    </row>
    <row r="33" spans="1:9">
      <c r="A33" s="88"/>
      <c r="I33" s="89"/>
    </row>
    <row r="34" spans="1:9">
      <c r="A34" s="88"/>
      <c r="I34" s="89"/>
    </row>
    <row r="35" spans="1:9">
      <c r="A35" s="88"/>
      <c r="I35" s="89"/>
    </row>
    <row r="36" spans="1:9">
      <c r="A36" s="88"/>
      <c r="I36" s="89"/>
    </row>
    <row r="37" spans="1:9">
      <c r="A37" s="88"/>
      <c r="I37" s="89"/>
    </row>
    <row r="38" spans="1:9">
      <c r="A38" s="88"/>
      <c r="I38" s="89"/>
    </row>
    <row r="39" spans="1:9">
      <c r="A39" s="88"/>
      <c r="I39" s="89"/>
    </row>
    <row r="40" spans="1:9">
      <c r="A40" s="88"/>
      <c r="I40" s="89"/>
    </row>
    <row r="41" spans="1:9">
      <c r="A41" s="88"/>
      <c r="I41" s="89"/>
    </row>
    <row r="42" spans="1:9">
      <c r="A42" s="88"/>
      <c r="I42" s="89"/>
    </row>
    <row r="43" spans="1:9">
      <c r="A43" s="88"/>
      <c r="I43" s="89"/>
    </row>
    <row r="44" spans="1:9">
      <c r="A44" s="88"/>
      <c r="I44" s="89"/>
    </row>
    <row r="45" spans="1:9">
      <c r="A45" s="88"/>
      <c r="I45" s="89"/>
    </row>
    <row r="46" spans="1:9">
      <c r="A46" s="88"/>
      <c r="I46" s="89"/>
    </row>
    <row r="47" spans="1:9">
      <c r="A47" s="88"/>
      <c r="I47" s="89"/>
    </row>
    <row r="48" spans="1:9">
      <c r="A48" s="88"/>
      <c r="I48" s="89"/>
    </row>
    <row r="49" spans="1:9">
      <c r="A49" s="88"/>
      <c r="I49" s="89"/>
    </row>
    <row r="50" spans="1:9">
      <c r="A50" s="88"/>
      <c r="I50" s="89"/>
    </row>
    <row r="51" spans="1:9">
      <c r="A51" s="88"/>
      <c r="I51" s="89"/>
    </row>
    <row r="52" spans="1:9">
      <c r="A52" s="88"/>
      <c r="I52" s="89"/>
    </row>
    <row r="53" spans="1:9">
      <c r="A53" s="88"/>
      <c r="I53" s="89"/>
    </row>
    <row r="54" spans="1:9">
      <c r="A54" s="88"/>
      <c r="I54" s="89"/>
    </row>
    <row r="55" spans="1:9" ht="14.25" thickBot="1">
      <c r="A55" s="94"/>
      <c r="B55" s="95"/>
      <c r="C55" s="95"/>
      <c r="D55" s="95"/>
      <c r="E55" s="95"/>
      <c r="F55" s="95"/>
      <c r="G55" s="95"/>
      <c r="H55" s="95"/>
      <c r="I55" s="96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tabSelected="1" view="pageBreakPreview" zoomScaleNormal="100" workbookViewId="0">
      <selection activeCell="F18" sqref="F18:J18"/>
    </sheetView>
  </sheetViews>
  <sheetFormatPr defaultRowHeight="27.6" customHeight="1"/>
  <cols>
    <col min="1" max="1" width="4.125" style="97" customWidth="1"/>
    <col min="2" max="2" width="15.5" style="97" customWidth="1"/>
    <col min="3" max="3" width="18.125" style="97" customWidth="1"/>
    <col min="4" max="4" width="14.625" style="97" customWidth="1"/>
    <col min="5" max="5" width="9" style="97"/>
    <col min="6" max="6" width="12.875" style="97" customWidth="1"/>
    <col min="7" max="7" width="16.375" style="97" customWidth="1"/>
    <col min="8" max="8" width="1.875" style="97" customWidth="1"/>
    <col min="9" max="256" width="9" style="97"/>
    <col min="257" max="257" width="4.125" style="97" customWidth="1"/>
    <col min="258" max="258" width="15.5" style="97" customWidth="1"/>
    <col min="259" max="259" width="18.125" style="97" customWidth="1"/>
    <col min="260" max="260" width="14.625" style="97" customWidth="1"/>
    <col min="261" max="261" width="9" style="97"/>
    <col min="262" max="262" width="12.875" style="97" customWidth="1"/>
    <col min="263" max="263" width="16.375" style="97" customWidth="1"/>
    <col min="264" max="264" width="1.875" style="97" customWidth="1"/>
    <col min="265" max="512" width="9" style="97"/>
    <col min="513" max="513" width="4.125" style="97" customWidth="1"/>
    <col min="514" max="514" width="15.5" style="97" customWidth="1"/>
    <col min="515" max="515" width="18.125" style="97" customWidth="1"/>
    <col min="516" max="516" width="14.625" style="97" customWidth="1"/>
    <col min="517" max="517" width="9" style="97"/>
    <col min="518" max="518" width="12.875" style="97" customWidth="1"/>
    <col min="519" max="519" width="16.375" style="97" customWidth="1"/>
    <col min="520" max="520" width="1.875" style="97" customWidth="1"/>
    <col min="521" max="768" width="9" style="97"/>
    <col min="769" max="769" width="4.125" style="97" customWidth="1"/>
    <col min="770" max="770" width="15.5" style="97" customWidth="1"/>
    <col min="771" max="771" width="18.125" style="97" customWidth="1"/>
    <col min="772" max="772" width="14.625" style="97" customWidth="1"/>
    <col min="773" max="773" width="9" style="97"/>
    <col min="774" max="774" width="12.875" style="97" customWidth="1"/>
    <col min="775" max="775" width="16.375" style="97" customWidth="1"/>
    <col min="776" max="776" width="1.875" style="97" customWidth="1"/>
    <col min="777" max="1024" width="9" style="97"/>
    <col min="1025" max="1025" width="4.125" style="97" customWidth="1"/>
    <col min="1026" max="1026" width="15.5" style="97" customWidth="1"/>
    <col min="1027" max="1027" width="18.125" style="97" customWidth="1"/>
    <col min="1028" max="1028" width="14.625" style="97" customWidth="1"/>
    <col min="1029" max="1029" width="9" style="97"/>
    <col min="1030" max="1030" width="12.875" style="97" customWidth="1"/>
    <col min="1031" max="1031" width="16.375" style="97" customWidth="1"/>
    <col min="1032" max="1032" width="1.875" style="97" customWidth="1"/>
    <col min="1033" max="1280" width="9" style="97"/>
    <col min="1281" max="1281" width="4.125" style="97" customWidth="1"/>
    <col min="1282" max="1282" width="15.5" style="97" customWidth="1"/>
    <col min="1283" max="1283" width="18.125" style="97" customWidth="1"/>
    <col min="1284" max="1284" width="14.625" style="97" customWidth="1"/>
    <col min="1285" max="1285" width="9" style="97"/>
    <col min="1286" max="1286" width="12.875" style="97" customWidth="1"/>
    <col min="1287" max="1287" width="16.375" style="97" customWidth="1"/>
    <col min="1288" max="1288" width="1.875" style="97" customWidth="1"/>
    <col min="1289" max="1536" width="9" style="97"/>
    <col min="1537" max="1537" width="4.125" style="97" customWidth="1"/>
    <col min="1538" max="1538" width="15.5" style="97" customWidth="1"/>
    <col min="1539" max="1539" width="18.125" style="97" customWidth="1"/>
    <col min="1540" max="1540" width="14.625" style="97" customWidth="1"/>
    <col min="1541" max="1541" width="9" style="97"/>
    <col min="1542" max="1542" width="12.875" style="97" customWidth="1"/>
    <col min="1543" max="1543" width="16.375" style="97" customWidth="1"/>
    <col min="1544" max="1544" width="1.875" style="97" customWidth="1"/>
    <col min="1545" max="1792" width="9" style="97"/>
    <col min="1793" max="1793" width="4.125" style="97" customWidth="1"/>
    <col min="1794" max="1794" width="15.5" style="97" customWidth="1"/>
    <col min="1795" max="1795" width="18.125" style="97" customWidth="1"/>
    <col min="1796" max="1796" width="14.625" style="97" customWidth="1"/>
    <col min="1797" max="1797" width="9" style="97"/>
    <col min="1798" max="1798" width="12.875" style="97" customWidth="1"/>
    <col min="1799" max="1799" width="16.375" style="97" customWidth="1"/>
    <col min="1800" max="1800" width="1.875" style="97" customWidth="1"/>
    <col min="1801" max="2048" width="9" style="97"/>
    <col min="2049" max="2049" width="4.125" style="97" customWidth="1"/>
    <col min="2050" max="2050" width="15.5" style="97" customWidth="1"/>
    <col min="2051" max="2051" width="18.125" style="97" customWidth="1"/>
    <col min="2052" max="2052" width="14.625" style="97" customWidth="1"/>
    <col min="2053" max="2053" width="9" style="97"/>
    <col min="2054" max="2054" width="12.875" style="97" customWidth="1"/>
    <col min="2055" max="2055" width="16.375" style="97" customWidth="1"/>
    <col min="2056" max="2056" width="1.875" style="97" customWidth="1"/>
    <col min="2057" max="2304" width="9" style="97"/>
    <col min="2305" max="2305" width="4.125" style="97" customWidth="1"/>
    <col min="2306" max="2306" width="15.5" style="97" customWidth="1"/>
    <col min="2307" max="2307" width="18.125" style="97" customWidth="1"/>
    <col min="2308" max="2308" width="14.625" style="97" customWidth="1"/>
    <col min="2309" max="2309" width="9" style="97"/>
    <col min="2310" max="2310" width="12.875" style="97" customWidth="1"/>
    <col min="2311" max="2311" width="16.375" style="97" customWidth="1"/>
    <col min="2312" max="2312" width="1.875" style="97" customWidth="1"/>
    <col min="2313" max="2560" width="9" style="97"/>
    <col min="2561" max="2561" width="4.125" style="97" customWidth="1"/>
    <col min="2562" max="2562" width="15.5" style="97" customWidth="1"/>
    <col min="2563" max="2563" width="18.125" style="97" customWidth="1"/>
    <col min="2564" max="2564" width="14.625" style="97" customWidth="1"/>
    <col min="2565" max="2565" width="9" style="97"/>
    <col min="2566" max="2566" width="12.875" style="97" customWidth="1"/>
    <col min="2567" max="2567" width="16.375" style="97" customWidth="1"/>
    <col min="2568" max="2568" width="1.875" style="97" customWidth="1"/>
    <col min="2569" max="2816" width="9" style="97"/>
    <col min="2817" max="2817" width="4.125" style="97" customWidth="1"/>
    <col min="2818" max="2818" width="15.5" style="97" customWidth="1"/>
    <col min="2819" max="2819" width="18.125" style="97" customWidth="1"/>
    <col min="2820" max="2820" width="14.625" style="97" customWidth="1"/>
    <col min="2821" max="2821" width="9" style="97"/>
    <col min="2822" max="2822" width="12.875" style="97" customWidth="1"/>
    <col min="2823" max="2823" width="16.375" style="97" customWidth="1"/>
    <col min="2824" max="2824" width="1.875" style="97" customWidth="1"/>
    <col min="2825" max="3072" width="9" style="97"/>
    <col min="3073" max="3073" width="4.125" style="97" customWidth="1"/>
    <col min="3074" max="3074" width="15.5" style="97" customWidth="1"/>
    <col min="3075" max="3075" width="18.125" style="97" customWidth="1"/>
    <col min="3076" max="3076" width="14.625" style="97" customWidth="1"/>
    <col min="3077" max="3077" width="9" style="97"/>
    <col min="3078" max="3078" width="12.875" style="97" customWidth="1"/>
    <col min="3079" max="3079" width="16.375" style="97" customWidth="1"/>
    <col min="3080" max="3080" width="1.875" style="97" customWidth="1"/>
    <col min="3081" max="3328" width="9" style="97"/>
    <col min="3329" max="3329" width="4.125" style="97" customWidth="1"/>
    <col min="3330" max="3330" width="15.5" style="97" customWidth="1"/>
    <col min="3331" max="3331" width="18.125" style="97" customWidth="1"/>
    <col min="3332" max="3332" width="14.625" style="97" customWidth="1"/>
    <col min="3333" max="3333" width="9" style="97"/>
    <col min="3334" max="3334" width="12.875" style="97" customWidth="1"/>
    <col min="3335" max="3335" width="16.375" style="97" customWidth="1"/>
    <col min="3336" max="3336" width="1.875" style="97" customWidth="1"/>
    <col min="3337" max="3584" width="9" style="97"/>
    <col min="3585" max="3585" width="4.125" style="97" customWidth="1"/>
    <col min="3586" max="3586" width="15.5" style="97" customWidth="1"/>
    <col min="3587" max="3587" width="18.125" style="97" customWidth="1"/>
    <col min="3588" max="3588" width="14.625" style="97" customWidth="1"/>
    <col min="3589" max="3589" width="9" style="97"/>
    <col min="3590" max="3590" width="12.875" style="97" customWidth="1"/>
    <col min="3591" max="3591" width="16.375" style="97" customWidth="1"/>
    <col min="3592" max="3592" width="1.875" style="97" customWidth="1"/>
    <col min="3593" max="3840" width="9" style="97"/>
    <col min="3841" max="3841" width="4.125" style="97" customWidth="1"/>
    <col min="3842" max="3842" width="15.5" style="97" customWidth="1"/>
    <col min="3843" max="3843" width="18.125" style="97" customWidth="1"/>
    <col min="3844" max="3844" width="14.625" style="97" customWidth="1"/>
    <col min="3845" max="3845" width="9" style="97"/>
    <col min="3846" max="3846" width="12.875" style="97" customWidth="1"/>
    <col min="3847" max="3847" width="16.375" style="97" customWidth="1"/>
    <col min="3848" max="3848" width="1.875" style="97" customWidth="1"/>
    <col min="3849" max="4096" width="9" style="97"/>
    <col min="4097" max="4097" width="4.125" style="97" customWidth="1"/>
    <col min="4098" max="4098" width="15.5" style="97" customWidth="1"/>
    <col min="4099" max="4099" width="18.125" style="97" customWidth="1"/>
    <col min="4100" max="4100" width="14.625" style="97" customWidth="1"/>
    <col min="4101" max="4101" width="9" style="97"/>
    <col min="4102" max="4102" width="12.875" style="97" customWidth="1"/>
    <col min="4103" max="4103" width="16.375" style="97" customWidth="1"/>
    <col min="4104" max="4104" width="1.875" style="97" customWidth="1"/>
    <col min="4105" max="4352" width="9" style="97"/>
    <col min="4353" max="4353" width="4.125" style="97" customWidth="1"/>
    <col min="4354" max="4354" width="15.5" style="97" customWidth="1"/>
    <col min="4355" max="4355" width="18.125" style="97" customWidth="1"/>
    <col min="4356" max="4356" width="14.625" style="97" customWidth="1"/>
    <col min="4357" max="4357" width="9" style="97"/>
    <col min="4358" max="4358" width="12.875" style="97" customWidth="1"/>
    <col min="4359" max="4359" width="16.375" style="97" customWidth="1"/>
    <col min="4360" max="4360" width="1.875" style="97" customWidth="1"/>
    <col min="4361" max="4608" width="9" style="97"/>
    <col min="4609" max="4609" width="4.125" style="97" customWidth="1"/>
    <col min="4610" max="4610" width="15.5" style="97" customWidth="1"/>
    <col min="4611" max="4611" width="18.125" style="97" customWidth="1"/>
    <col min="4612" max="4612" width="14.625" style="97" customWidth="1"/>
    <col min="4613" max="4613" width="9" style="97"/>
    <col min="4614" max="4614" width="12.875" style="97" customWidth="1"/>
    <col min="4615" max="4615" width="16.375" style="97" customWidth="1"/>
    <col min="4616" max="4616" width="1.875" style="97" customWidth="1"/>
    <col min="4617" max="4864" width="9" style="97"/>
    <col min="4865" max="4865" width="4.125" style="97" customWidth="1"/>
    <col min="4866" max="4866" width="15.5" style="97" customWidth="1"/>
    <col min="4867" max="4867" width="18.125" style="97" customWidth="1"/>
    <col min="4868" max="4868" width="14.625" style="97" customWidth="1"/>
    <col min="4869" max="4869" width="9" style="97"/>
    <col min="4870" max="4870" width="12.875" style="97" customWidth="1"/>
    <col min="4871" max="4871" width="16.375" style="97" customWidth="1"/>
    <col min="4872" max="4872" width="1.875" style="97" customWidth="1"/>
    <col min="4873" max="5120" width="9" style="97"/>
    <col min="5121" max="5121" width="4.125" style="97" customWidth="1"/>
    <col min="5122" max="5122" width="15.5" style="97" customWidth="1"/>
    <col min="5123" max="5123" width="18.125" style="97" customWidth="1"/>
    <col min="5124" max="5124" width="14.625" style="97" customWidth="1"/>
    <col min="5125" max="5125" width="9" style="97"/>
    <col min="5126" max="5126" width="12.875" style="97" customWidth="1"/>
    <col min="5127" max="5127" width="16.375" style="97" customWidth="1"/>
    <col min="5128" max="5128" width="1.875" style="97" customWidth="1"/>
    <col min="5129" max="5376" width="9" style="97"/>
    <col min="5377" max="5377" width="4.125" style="97" customWidth="1"/>
    <col min="5378" max="5378" width="15.5" style="97" customWidth="1"/>
    <col min="5379" max="5379" width="18.125" style="97" customWidth="1"/>
    <col min="5380" max="5380" width="14.625" style="97" customWidth="1"/>
    <col min="5381" max="5381" width="9" style="97"/>
    <col min="5382" max="5382" width="12.875" style="97" customWidth="1"/>
    <col min="5383" max="5383" width="16.375" style="97" customWidth="1"/>
    <col min="5384" max="5384" width="1.875" style="97" customWidth="1"/>
    <col min="5385" max="5632" width="9" style="97"/>
    <col min="5633" max="5633" width="4.125" style="97" customWidth="1"/>
    <col min="5634" max="5634" width="15.5" style="97" customWidth="1"/>
    <col min="5635" max="5635" width="18.125" style="97" customWidth="1"/>
    <col min="5636" max="5636" width="14.625" style="97" customWidth="1"/>
    <col min="5637" max="5637" width="9" style="97"/>
    <col min="5638" max="5638" width="12.875" style="97" customWidth="1"/>
    <col min="5639" max="5639" width="16.375" style="97" customWidth="1"/>
    <col min="5640" max="5640" width="1.875" style="97" customWidth="1"/>
    <col min="5641" max="5888" width="9" style="97"/>
    <col min="5889" max="5889" width="4.125" style="97" customWidth="1"/>
    <col min="5890" max="5890" width="15.5" style="97" customWidth="1"/>
    <col min="5891" max="5891" width="18.125" style="97" customWidth="1"/>
    <col min="5892" max="5892" width="14.625" style="97" customWidth="1"/>
    <col min="5893" max="5893" width="9" style="97"/>
    <col min="5894" max="5894" width="12.875" style="97" customWidth="1"/>
    <col min="5895" max="5895" width="16.375" style="97" customWidth="1"/>
    <col min="5896" max="5896" width="1.875" style="97" customWidth="1"/>
    <col min="5897" max="6144" width="9" style="97"/>
    <col min="6145" max="6145" width="4.125" style="97" customWidth="1"/>
    <col min="6146" max="6146" width="15.5" style="97" customWidth="1"/>
    <col min="6147" max="6147" width="18.125" style="97" customWidth="1"/>
    <col min="6148" max="6148" width="14.625" style="97" customWidth="1"/>
    <col min="6149" max="6149" width="9" style="97"/>
    <col min="6150" max="6150" width="12.875" style="97" customWidth="1"/>
    <col min="6151" max="6151" width="16.375" style="97" customWidth="1"/>
    <col min="6152" max="6152" width="1.875" style="97" customWidth="1"/>
    <col min="6153" max="6400" width="9" style="97"/>
    <col min="6401" max="6401" width="4.125" style="97" customWidth="1"/>
    <col min="6402" max="6402" width="15.5" style="97" customWidth="1"/>
    <col min="6403" max="6403" width="18.125" style="97" customWidth="1"/>
    <col min="6404" max="6404" width="14.625" style="97" customWidth="1"/>
    <col min="6405" max="6405" width="9" style="97"/>
    <col min="6406" max="6406" width="12.875" style="97" customWidth="1"/>
    <col min="6407" max="6407" width="16.375" style="97" customWidth="1"/>
    <col min="6408" max="6408" width="1.875" style="97" customWidth="1"/>
    <col min="6409" max="6656" width="9" style="97"/>
    <col min="6657" max="6657" width="4.125" style="97" customWidth="1"/>
    <col min="6658" max="6658" width="15.5" style="97" customWidth="1"/>
    <col min="6659" max="6659" width="18.125" style="97" customWidth="1"/>
    <col min="6660" max="6660" width="14.625" style="97" customWidth="1"/>
    <col min="6661" max="6661" width="9" style="97"/>
    <col min="6662" max="6662" width="12.875" style="97" customWidth="1"/>
    <col min="6663" max="6663" width="16.375" style="97" customWidth="1"/>
    <col min="6664" max="6664" width="1.875" style="97" customWidth="1"/>
    <col min="6665" max="6912" width="9" style="97"/>
    <col min="6913" max="6913" width="4.125" style="97" customWidth="1"/>
    <col min="6914" max="6914" width="15.5" style="97" customWidth="1"/>
    <col min="6915" max="6915" width="18.125" style="97" customWidth="1"/>
    <col min="6916" max="6916" width="14.625" style="97" customWidth="1"/>
    <col min="6917" max="6917" width="9" style="97"/>
    <col min="6918" max="6918" width="12.875" style="97" customWidth="1"/>
    <col min="6919" max="6919" width="16.375" style="97" customWidth="1"/>
    <col min="6920" max="6920" width="1.875" style="97" customWidth="1"/>
    <col min="6921" max="7168" width="9" style="97"/>
    <col min="7169" max="7169" width="4.125" style="97" customWidth="1"/>
    <col min="7170" max="7170" width="15.5" style="97" customWidth="1"/>
    <col min="7171" max="7171" width="18.125" style="97" customWidth="1"/>
    <col min="7172" max="7172" width="14.625" style="97" customWidth="1"/>
    <col min="7173" max="7173" width="9" style="97"/>
    <col min="7174" max="7174" width="12.875" style="97" customWidth="1"/>
    <col min="7175" max="7175" width="16.375" style="97" customWidth="1"/>
    <col min="7176" max="7176" width="1.875" style="97" customWidth="1"/>
    <col min="7177" max="7424" width="9" style="97"/>
    <col min="7425" max="7425" width="4.125" style="97" customWidth="1"/>
    <col min="7426" max="7426" width="15.5" style="97" customWidth="1"/>
    <col min="7427" max="7427" width="18.125" style="97" customWidth="1"/>
    <col min="7428" max="7428" width="14.625" style="97" customWidth="1"/>
    <col min="7429" max="7429" width="9" style="97"/>
    <col min="7430" max="7430" width="12.875" style="97" customWidth="1"/>
    <col min="7431" max="7431" width="16.375" style="97" customWidth="1"/>
    <col min="7432" max="7432" width="1.875" style="97" customWidth="1"/>
    <col min="7433" max="7680" width="9" style="97"/>
    <col min="7681" max="7681" width="4.125" style="97" customWidth="1"/>
    <col min="7682" max="7682" width="15.5" style="97" customWidth="1"/>
    <col min="7683" max="7683" width="18.125" style="97" customWidth="1"/>
    <col min="7684" max="7684" width="14.625" style="97" customWidth="1"/>
    <col min="7685" max="7685" width="9" style="97"/>
    <col min="7686" max="7686" width="12.875" style="97" customWidth="1"/>
    <col min="7687" max="7687" width="16.375" style="97" customWidth="1"/>
    <col min="7688" max="7688" width="1.875" style="97" customWidth="1"/>
    <col min="7689" max="7936" width="9" style="97"/>
    <col min="7937" max="7937" width="4.125" style="97" customWidth="1"/>
    <col min="7938" max="7938" width="15.5" style="97" customWidth="1"/>
    <col min="7939" max="7939" width="18.125" style="97" customWidth="1"/>
    <col min="7940" max="7940" width="14.625" style="97" customWidth="1"/>
    <col min="7941" max="7941" width="9" style="97"/>
    <col min="7942" max="7942" width="12.875" style="97" customWidth="1"/>
    <col min="7943" max="7943" width="16.375" style="97" customWidth="1"/>
    <col min="7944" max="7944" width="1.875" style="97" customWidth="1"/>
    <col min="7945" max="8192" width="9" style="97"/>
    <col min="8193" max="8193" width="4.125" style="97" customWidth="1"/>
    <col min="8194" max="8194" width="15.5" style="97" customWidth="1"/>
    <col min="8195" max="8195" width="18.125" style="97" customWidth="1"/>
    <col min="8196" max="8196" width="14.625" style="97" customWidth="1"/>
    <col min="8197" max="8197" width="9" style="97"/>
    <col min="8198" max="8198" width="12.875" style="97" customWidth="1"/>
    <col min="8199" max="8199" width="16.375" style="97" customWidth="1"/>
    <col min="8200" max="8200" width="1.875" style="97" customWidth="1"/>
    <col min="8201" max="8448" width="9" style="97"/>
    <col min="8449" max="8449" width="4.125" style="97" customWidth="1"/>
    <col min="8450" max="8450" width="15.5" style="97" customWidth="1"/>
    <col min="8451" max="8451" width="18.125" style="97" customWidth="1"/>
    <col min="8452" max="8452" width="14.625" style="97" customWidth="1"/>
    <col min="8453" max="8453" width="9" style="97"/>
    <col min="8454" max="8454" width="12.875" style="97" customWidth="1"/>
    <col min="8455" max="8455" width="16.375" style="97" customWidth="1"/>
    <col min="8456" max="8456" width="1.875" style="97" customWidth="1"/>
    <col min="8457" max="8704" width="9" style="97"/>
    <col min="8705" max="8705" width="4.125" style="97" customWidth="1"/>
    <col min="8706" max="8706" width="15.5" style="97" customWidth="1"/>
    <col min="8707" max="8707" width="18.125" style="97" customWidth="1"/>
    <col min="8708" max="8708" width="14.625" style="97" customWidth="1"/>
    <col min="8709" max="8709" width="9" style="97"/>
    <col min="8710" max="8710" width="12.875" style="97" customWidth="1"/>
    <col min="8711" max="8711" width="16.375" style="97" customWidth="1"/>
    <col min="8712" max="8712" width="1.875" style="97" customWidth="1"/>
    <col min="8713" max="8960" width="9" style="97"/>
    <col min="8961" max="8961" width="4.125" style="97" customWidth="1"/>
    <col min="8962" max="8962" width="15.5" style="97" customWidth="1"/>
    <col min="8963" max="8963" width="18.125" style="97" customWidth="1"/>
    <col min="8964" max="8964" width="14.625" style="97" customWidth="1"/>
    <col min="8965" max="8965" width="9" style="97"/>
    <col min="8966" max="8966" width="12.875" style="97" customWidth="1"/>
    <col min="8967" max="8967" width="16.375" style="97" customWidth="1"/>
    <col min="8968" max="8968" width="1.875" style="97" customWidth="1"/>
    <col min="8969" max="9216" width="9" style="97"/>
    <col min="9217" max="9217" width="4.125" style="97" customWidth="1"/>
    <col min="9218" max="9218" width="15.5" style="97" customWidth="1"/>
    <col min="9219" max="9219" width="18.125" style="97" customWidth="1"/>
    <col min="9220" max="9220" width="14.625" style="97" customWidth="1"/>
    <col min="9221" max="9221" width="9" style="97"/>
    <col min="9222" max="9222" width="12.875" style="97" customWidth="1"/>
    <col min="9223" max="9223" width="16.375" style="97" customWidth="1"/>
    <col min="9224" max="9224" width="1.875" style="97" customWidth="1"/>
    <col min="9225" max="9472" width="9" style="97"/>
    <col min="9473" max="9473" width="4.125" style="97" customWidth="1"/>
    <col min="9474" max="9474" width="15.5" style="97" customWidth="1"/>
    <col min="9475" max="9475" width="18.125" style="97" customWidth="1"/>
    <col min="9476" max="9476" width="14.625" style="97" customWidth="1"/>
    <col min="9477" max="9477" width="9" style="97"/>
    <col min="9478" max="9478" width="12.875" style="97" customWidth="1"/>
    <col min="9479" max="9479" width="16.375" style="97" customWidth="1"/>
    <col min="9480" max="9480" width="1.875" style="97" customWidth="1"/>
    <col min="9481" max="9728" width="9" style="97"/>
    <col min="9729" max="9729" width="4.125" style="97" customWidth="1"/>
    <col min="9730" max="9730" width="15.5" style="97" customWidth="1"/>
    <col min="9731" max="9731" width="18.125" style="97" customWidth="1"/>
    <col min="9732" max="9732" width="14.625" style="97" customWidth="1"/>
    <col min="9733" max="9733" width="9" style="97"/>
    <col min="9734" max="9734" width="12.875" style="97" customWidth="1"/>
    <col min="9735" max="9735" width="16.375" style="97" customWidth="1"/>
    <col min="9736" max="9736" width="1.875" style="97" customWidth="1"/>
    <col min="9737" max="9984" width="9" style="97"/>
    <col min="9985" max="9985" width="4.125" style="97" customWidth="1"/>
    <col min="9986" max="9986" width="15.5" style="97" customWidth="1"/>
    <col min="9987" max="9987" width="18.125" style="97" customWidth="1"/>
    <col min="9988" max="9988" width="14.625" style="97" customWidth="1"/>
    <col min="9989" max="9989" width="9" style="97"/>
    <col min="9990" max="9990" width="12.875" style="97" customWidth="1"/>
    <col min="9991" max="9991" width="16.375" style="97" customWidth="1"/>
    <col min="9992" max="9992" width="1.875" style="97" customWidth="1"/>
    <col min="9993" max="10240" width="9" style="97"/>
    <col min="10241" max="10241" width="4.125" style="97" customWidth="1"/>
    <col min="10242" max="10242" width="15.5" style="97" customWidth="1"/>
    <col min="10243" max="10243" width="18.125" style="97" customWidth="1"/>
    <col min="10244" max="10244" width="14.625" style="97" customWidth="1"/>
    <col min="10245" max="10245" width="9" style="97"/>
    <col min="10246" max="10246" width="12.875" style="97" customWidth="1"/>
    <col min="10247" max="10247" width="16.375" style="97" customWidth="1"/>
    <col min="10248" max="10248" width="1.875" style="97" customWidth="1"/>
    <col min="10249" max="10496" width="9" style="97"/>
    <col min="10497" max="10497" width="4.125" style="97" customWidth="1"/>
    <col min="10498" max="10498" width="15.5" style="97" customWidth="1"/>
    <col min="10499" max="10499" width="18.125" style="97" customWidth="1"/>
    <col min="10500" max="10500" width="14.625" style="97" customWidth="1"/>
    <col min="10501" max="10501" width="9" style="97"/>
    <col min="10502" max="10502" width="12.875" style="97" customWidth="1"/>
    <col min="10503" max="10503" width="16.375" style="97" customWidth="1"/>
    <col min="10504" max="10504" width="1.875" style="97" customWidth="1"/>
    <col min="10505" max="10752" width="9" style="97"/>
    <col min="10753" max="10753" width="4.125" style="97" customWidth="1"/>
    <col min="10754" max="10754" width="15.5" style="97" customWidth="1"/>
    <col min="10755" max="10755" width="18.125" style="97" customWidth="1"/>
    <col min="10756" max="10756" width="14.625" style="97" customWidth="1"/>
    <col min="10757" max="10757" width="9" style="97"/>
    <col min="10758" max="10758" width="12.875" style="97" customWidth="1"/>
    <col min="10759" max="10759" width="16.375" style="97" customWidth="1"/>
    <col min="10760" max="10760" width="1.875" style="97" customWidth="1"/>
    <col min="10761" max="11008" width="9" style="97"/>
    <col min="11009" max="11009" width="4.125" style="97" customWidth="1"/>
    <col min="11010" max="11010" width="15.5" style="97" customWidth="1"/>
    <col min="11011" max="11011" width="18.125" style="97" customWidth="1"/>
    <col min="11012" max="11012" width="14.625" style="97" customWidth="1"/>
    <col min="11013" max="11013" width="9" style="97"/>
    <col min="11014" max="11014" width="12.875" style="97" customWidth="1"/>
    <col min="11015" max="11015" width="16.375" style="97" customWidth="1"/>
    <col min="11016" max="11016" width="1.875" style="97" customWidth="1"/>
    <col min="11017" max="11264" width="9" style="97"/>
    <col min="11265" max="11265" width="4.125" style="97" customWidth="1"/>
    <col min="11266" max="11266" width="15.5" style="97" customWidth="1"/>
    <col min="11267" max="11267" width="18.125" style="97" customWidth="1"/>
    <col min="11268" max="11268" width="14.625" style="97" customWidth="1"/>
    <col min="11269" max="11269" width="9" style="97"/>
    <col min="11270" max="11270" width="12.875" style="97" customWidth="1"/>
    <col min="11271" max="11271" width="16.375" style="97" customWidth="1"/>
    <col min="11272" max="11272" width="1.875" style="97" customWidth="1"/>
    <col min="11273" max="11520" width="9" style="97"/>
    <col min="11521" max="11521" width="4.125" style="97" customWidth="1"/>
    <col min="11522" max="11522" width="15.5" style="97" customWidth="1"/>
    <col min="11523" max="11523" width="18.125" style="97" customWidth="1"/>
    <col min="11524" max="11524" width="14.625" style="97" customWidth="1"/>
    <col min="11525" max="11525" width="9" style="97"/>
    <col min="11526" max="11526" width="12.875" style="97" customWidth="1"/>
    <col min="11527" max="11527" width="16.375" style="97" customWidth="1"/>
    <col min="11528" max="11528" width="1.875" style="97" customWidth="1"/>
    <col min="11529" max="11776" width="9" style="97"/>
    <col min="11777" max="11777" width="4.125" style="97" customWidth="1"/>
    <col min="11778" max="11778" width="15.5" style="97" customWidth="1"/>
    <col min="11779" max="11779" width="18.125" style="97" customWidth="1"/>
    <col min="11780" max="11780" width="14.625" style="97" customWidth="1"/>
    <col min="11781" max="11781" width="9" style="97"/>
    <col min="11782" max="11782" width="12.875" style="97" customWidth="1"/>
    <col min="11783" max="11783" width="16.375" style="97" customWidth="1"/>
    <col min="11784" max="11784" width="1.875" style="97" customWidth="1"/>
    <col min="11785" max="12032" width="9" style="97"/>
    <col min="12033" max="12033" width="4.125" style="97" customWidth="1"/>
    <col min="12034" max="12034" width="15.5" style="97" customWidth="1"/>
    <col min="12035" max="12035" width="18.125" style="97" customWidth="1"/>
    <col min="12036" max="12036" width="14.625" style="97" customWidth="1"/>
    <col min="12037" max="12037" width="9" style="97"/>
    <col min="12038" max="12038" width="12.875" style="97" customWidth="1"/>
    <col min="12039" max="12039" width="16.375" style="97" customWidth="1"/>
    <col min="12040" max="12040" width="1.875" style="97" customWidth="1"/>
    <col min="12041" max="12288" width="9" style="97"/>
    <col min="12289" max="12289" width="4.125" style="97" customWidth="1"/>
    <col min="12290" max="12290" width="15.5" style="97" customWidth="1"/>
    <col min="12291" max="12291" width="18.125" style="97" customWidth="1"/>
    <col min="12292" max="12292" width="14.625" style="97" customWidth="1"/>
    <col min="12293" max="12293" width="9" style="97"/>
    <col min="12294" max="12294" width="12.875" style="97" customWidth="1"/>
    <col min="12295" max="12295" width="16.375" style="97" customWidth="1"/>
    <col min="12296" max="12296" width="1.875" style="97" customWidth="1"/>
    <col min="12297" max="12544" width="9" style="97"/>
    <col min="12545" max="12545" width="4.125" style="97" customWidth="1"/>
    <col min="12546" max="12546" width="15.5" style="97" customWidth="1"/>
    <col min="12547" max="12547" width="18.125" style="97" customWidth="1"/>
    <col min="12548" max="12548" width="14.625" style="97" customWidth="1"/>
    <col min="12549" max="12549" width="9" style="97"/>
    <col min="12550" max="12550" width="12.875" style="97" customWidth="1"/>
    <col min="12551" max="12551" width="16.375" style="97" customWidth="1"/>
    <col min="12552" max="12552" width="1.875" style="97" customWidth="1"/>
    <col min="12553" max="12800" width="9" style="97"/>
    <col min="12801" max="12801" width="4.125" style="97" customWidth="1"/>
    <col min="12802" max="12802" width="15.5" style="97" customWidth="1"/>
    <col min="12803" max="12803" width="18.125" style="97" customWidth="1"/>
    <col min="12804" max="12804" width="14.625" style="97" customWidth="1"/>
    <col min="12805" max="12805" width="9" style="97"/>
    <col min="12806" max="12806" width="12.875" style="97" customWidth="1"/>
    <col min="12807" max="12807" width="16.375" style="97" customWidth="1"/>
    <col min="12808" max="12808" width="1.875" style="97" customWidth="1"/>
    <col min="12809" max="13056" width="9" style="97"/>
    <col min="13057" max="13057" width="4.125" style="97" customWidth="1"/>
    <col min="13058" max="13058" width="15.5" style="97" customWidth="1"/>
    <col min="13059" max="13059" width="18.125" style="97" customWidth="1"/>
    <col min="13060" max="13060" width="14.625" style="97" customWidth="1"/>
    <col min="13061" max="13061" width="9" style="97"/>
    <col min="13062" max="13062" width="12.875" style="97" customWidth="1"/>
    <col min="13063" max="13063" width="16.375" style="97" customWidth="1"/>
    <col min="13064" max="13064" width="1.875" style="97" customWidth="1"/>
    <col min="13065" max="13312" width="9" style="97"/>
    <col min="13313" max="13313" width="4.125" style="97" customWidth="1"/>
    <col min="13314" max="13314" width="15.5" style="97" customWidth="1"/>
    <col min="13315" max="13315" width="18.125" style="97" customWidth="1"/>
    <col min="13316" max="13316" width="14.625" style="97" customWidth="1"/>
    <col min="13317" max="13317" width="9" style="97"/>
    <col min="13318" max="13318" width="12.875" style="97" customWidth="1"/>
    <col min="13319" max="13319" width="16.375" style="97" customWidth="1"/>
    <col min="13320" max="13320" width="1.875" style="97" customWidth="1"/>
    <col min="13321" max="13568" width="9" style="97"/>
    <col min="13569" max="13569" width="4.125" style="97" customWidth="1"/>
    <col min="13570" max="13570" width="15.5" style="97" customWidth="1"/>
    <col min="13571" max="13571" width="18.125" style="97" customWidth="1"/>
    <col min="13572" max="13572" width="14.625" style="97" customWidth="1"/>
    <col min="13573" max="13573" width="9" style="97"/>
    <col min="13574" max="13574" width="12.875" style="97" customWidth="1"/>
    <col min="13575" max="13575" width="16.375" style="97" customWidth="1"/>
    <col min="13576" max="13576" width="1.875" style="97" customWidth="1"/>
    <col min="13577" max="13824" width="9" style="97"/>
    <col min="13825" max="13825" width="4.125" style="97" customWidth="1"/>
    <col min="13826" max="13826" width="15.5" style="97" customWidth="1"/>
    <col min="13827" max="13827" width="18.125" style="97" customWidth="1"/>
    <col min="13828" max="13828" width="14.625" style="97" customWidth="1"/>
    <col min="13829" max="13829" width="9" style="97"/>
    <col min="13830" max="13830" width="12.875" style="97" customWidth="1"/>
    <col min="13831" max="13831" width="16.375" style="97" customWidth="1"/>
    <col min="13832" max="13832" width="1.875" style="97" customWidth="1"/>
    <col min="13833" max="14080" width="9" style="97"/>
    <col min="14081" max="14081" width="4.125" style="97" customWidth="1"/>
    <col min="14082" max="14082" width="15.5" style="97" customWidth="1"/>
    <col min="14083" max="14083" width="18.125" style="97" customWidth="1"/>
    <col min="14084" max="14084" width="14.625" style="97" customWidth="1"/>
    <col min="14085" max="14085" width="9" style="97"/>
    <col min="14086" max="14086" width="12.875" style="97" customWidth="1"/>
    <col min="14087" max="14087" width="16.375" style="97" customWidth="1"/>
    <col min="14088" max="14088" width="1.875" style="97" customWidth="1"/>
    <col min="14089" max="14336" width="9" style="97"/>
    <col min="14337" max="14337" width="4.125" style="97" customWidth="1"/>
    <col min="14338" max="14338" width="15.5" style="97" customWidth="1"/>
    <col min="14339" max="14339" width="18.125" style="97" customWidth="1"/>
    <col min="14340" max="14340" width="14.625" style="97" customWidth="1"/>
    <col min="14341" max="14341" width="9" style="97"/>
    <col min="14342" max="14342" width="12.875" style="97" customWidth="1"/>
    <col min="14343" max="14343" width="16.375" style="97" customWidth="1"/>
    <col min="14344" max="14344" width="1.875" style="97" customWidth="1"/>
    <col min="14345" max="14592" width="9" style="97"/>
    <col min="14593" max="14593" width="4.125" style="97" customWidth="1"/>
    <col min="14594" max="14594" width="15.5" style="97" customWidth="1"/>
    <col min="14595" max="14595" width="18.125" style="97" customWidth="1"/>
    <col min="14596" max="14596" width="14.625" style="97" customWidth="1"/>
    <col min="14597" max="14597" width="9" style="97"/>
    <col min="14598" max="14598" width="12.875" style="97" customWidth="1"/>
    <col min="14599" max="14599" width="16.375" style="97" customWidth="1"/>
    <col min="14600" max="14600" width="1.875" style="97" customWidth="1"/>
    <col min="14601" max="14848" width="9" style="97"/>
    <col min="14849" max="14849" width="4.125" style="97" customWidth="1"/>
    <col min="14850" max="14850" width="15.5" style="97" customWidth="1"/>
    <col min="14851" max="14851" width="18.125" style="97" customWidth="1"/>
    <col min="14852" max="14852" width="14.625" style="97" customWidth="1"/>
    <col min="14853" max="14853" width="9" style="97"/>
    <col min="14854" max="14854" width="12.875" style="97" customWidth="1"/>
    <col min="14855" max="14855" width="16.375" style="97" customWidth="1"/>
    <col min="14856" max="14856" width="1.875" style="97" customWidth="1"/>
    <col min="14857" max="15104" width="9" style="97"/>
    <col min="15105" max="15105" width="4.125" style="97" customWidth="1"/>
    <col min="15106" max="15106" width="15.5" style="97" customWidth="1"/>
    <col min="15107" max="15107" width="18.125" style="97" customWidth="1"/>
    <col min="15108" max="15108" width="14.625" style="97" customWidth="1"/>
    <col min="15109" max="15109" width="9" style="97"/>
    <col min="15110" max="15110" width="12.875" style="97" customWidth="1"/>
    <col min="15111" max="15111" width="16.375" style="97" customWidth="1"/>
    <col min="15112" max="15112" width="1.875" style="97" customWidth="1"/>
    <col min="15113" max="15360" width="9" style="97"/>
    <col min="15361" max="15361" width="4.125" style="97" customWidth="1"/>
    <col min="15362" max="15362" width="15.5" style="97" customWidth="1"/>
    <col min="15363" max="15363" width="18.125" style="97" customWidth="1"/>
    <col min="15364" max="15364" width="14.625" style="97" customWidth="1"/>
    <col min="15365" max="15365" width="9" style="97"/>
    <col min="15366" max="15366" width="12.875" style="97" customWidth="1"/>
    <col min="15367" max="15367" width="16.375" style="97" customWidth="1"/>
    <col min="15368" max="15368" width="1.875" style="97" customWidth="1"/>
    <col min="15369" max="15616" width="9" style="97"/>
    <col min="15617" max="15617" width="4.125" style="97" customWidth="1"/>
    <col min="15618" max="15618" width="15.5" style="97" customWidth="1"/>
    <col min="15619" max="15619" width="18.125" style="97" customWidth="1"/>
    <col min="15620" max="15620" width="14.625" style="97" customWidth="1"/>
    <col min="15621" max="15621" width="9" style="97"/>
    <col min="15622" max="15622" width="12.875" style="97" customWidth="1"/>
    <col min="15623" max="15623" width="16.375" style="97" customWidth="1"/>
    <col min="15624" max="15624" width="1.875" style="97" customWidth="1"/>
    <col min="15625" max="15872" width="9" style="97"/>
    <col min="15873" max="15873" width="4.125" style="97" customWidth="1"/>
    <col min="15874" max="15874" width="15.5" style="97" customWidth="1"/>
    <col min="15875" max="15875" width="18.125" style="97" customWidth="1"/>
    <col min="15876" max="15876" width="14.625" style="97" customWidth="1"/>
    <col min="15877" max="15877" width="9" style="97"/>
    <col min="15878" max="15878" width="12.875" style="97" customWidth="1"/>
    <col min="15879" max="15879" width="16.375" style="97" customWidth="1"/>
    <col min="15880" max="15880" width="1.875" style="97" customWidth="1"/>
    <col min="15881" max="16128" width="9" style="97"/>
    <col min="16129" max="16129" width="4.125" style="97" customWidth="1"/>
    <col min="16130" max="16130" width="15.5" style="97" customWidth="1"/>
    <col min="16131" max="16131" width="18.125" style="97" customWidth="1"/>
    <col min="16132" max="16132" width="14.625" style="97" customWidth="1"/>
    <col min="16133" max="16133" width="9" style="97"/>
    <col min="16134" max="16134" width="12.875" style="97" customWidth="1"/>
    <col min="16135" max="16135" width="16.375" style="97" customWidth="1"/>
    <col min="16136" max="16136" width="1.875" style="97" customWidth="1"/>
    <col min="16137" max="16384" width="9" style="97"/>
  </cols>
  <sheetData>
    <row r="2" spans="2:7" ht="27.6" customHeight="1">
      <c r="B2" s="372" t="s">
        <v>93</v>
      </c>
      <c r="C2" s="372"/>
      <c r="D2" s="372"/>
      <c r="E2" s="372"/>
      <c r="F2" s="372"/>
      <c r="G2" s="372"/>
    </row>
    <row r="3" spans="2:7" ht="27.6" customHeight="1" thickBot="1">
      <c r="B3" s="98" t="s">
        <v>27</v>
      </c>
      <c r="C3" s="99" t="s">
        <v>28</v>
      </c>
      <c r="D3" s="99" t="s">
        <v>29</v>
      </c>
      <c r="E3" s="99" t="s">
        <v>30</v>
      </c>
      <c r="F3" s="99" t="s">
        <v>31</v>
      </c>
      <c r="G3" s="100" t="s">
        <v>32</v>
      </c>
    </row>
    <row r="4" spans="2:7" ht="27.6" customHeight="1" thickTop="1">
      <c r="B4" s="101"/>
      <c r="C4" s="102"/>
      <c r="D4" s="103"/>
      <c r="E4" s="103"/>
      <c r="F4" s="104"/>
      <c r="G4" s="105"/>
    </row>
    <row r="5" spans="2:7" ht="27.6" customHeight="1">
      <c r="B5" s="106" t="s">
        <v>33</v>
      </c>
      <c r="C5" s="107"/>
      <c r="D5" s="107"/>
      <c r="E5" s="107" t="s">
        <v>34</v>
      </c>
      <c r="F5" s="108">
        <v>26</v>
      </c>
      <c r="G5" s="109" t="s">
        <v>214</v>
      </c>
    </row>
    <row r="6" spans="2:7" ht="27.6" customHeight="1">
      <c r="B6" s="207" t="s">
        <v>89</v>
      </c>
      <c r="C6" s="102"/>
      <c r="D6" s="102"/>
      <c r="E6" s="110"/>
      <c r="F6" s="111"/>
      <c r="G6" s="112"/>
    </row>
    <row r="7" spans="2:7" ht="27.6" customHeight="1">
      <c r="B7" s="106" t="s">
        <v>94</v>
      </c>
      <c r="C7" s="205" t="s">
        <v>96</v>
      </c>
      <c r="D7" s="113" t="s">
        <v>95</v>
      </c>
      <c r="E7" s="114" t="s">
        <v>35</v>
      </c>
      <c r="F7" s="115">
        <f>ROUNDDOWN(舗装面積集計書!M7,0)</f>
        <v>1833</v>
      </c>
      <c r="G7" s="220" t="s">
        <v>99</v>
      </c>
    </row>
    <row r="8" spans="2:7" ht="27.6" customHeight="1">
      <c r="B8" s="207"/>
      <c r="C8" s="117"/>
      <c r="D8" s="102"/>
      <c r="E8" s="110"/>
      <c r="F8" s="118"/>
      <c r="G8" s="221"/>
    </row>
    <row r="9" spans="2:7" ht="27.6" customHeight="1">
      <c r="B9" s="106"/>
      <c r="C9" s="205"/>
      <c r="D9" s="113"/>
      <c r="E9" s="114"/>
      <c r="F9" s="115"/>
      <c r="G9" s="220"/>
    </row>
    <row r="10" spans="2:7" ht="27.6" customHeight="1">
      <c r="B10" s="120"/>
      <c r="C10" s="117"/>
      <c r="D10" s="117"/>
      <c r="E10" s="110"/>
      <c r="F10" s="118"/>
      <c r="G10" s="119"/>
    </row>
    <row r="11" spans="2:7" ht="27.6" customHeight="1">
      <c r="B11" s="106"/>
      <c r="C11" s="113"/>
      <c r="D11" s="113"/>
      <c r="E11" s="114"/>
      <c r="F11" s="115"/>
      <c r="G11" s="116"/>
    </row>
    <row r="12" spans="2:7" ht="27.6" customHeight="1">
      <c r="B12" s="120"/>
      <c r="C12" s="117"/>
      <c r="D12" s="117"/>
      <c r="E12" s="110"/>
      <c r="F12" s="118"/>
      <c r="G12" s="280"/>
    </row>
    <row r="13" spans="2:7" ht="27.6" customHeight="1">
      <c r="B13" s="106" t="s">
        <v>36</v>
      </c>
      <c r="C13" s="121"/>
      <c r="D13" s="208" t="s">
        <v>215</v>
      </c>
      <c r="E13" s="114" t="s">
        <v>35</v>
      </c>
      <c r="F13" s="115">
        <f>F7*0.07</f>
        <v>128.31</v>
      </c>
      <c r="G13" s="116"/>
    </row>
    <row r="14" spans="2:7" ht="27.6" customHeight="1">
      <c r="B14" s="120"/>
      <c r="C14" s="102"/>
      <c r="D14" s="209"/>
      <c r="E14" s="102"/>
      <c r="F14" s="281"/>
      <c r="G14" s="282"/>
    </row>
    <row r="15" spans="2:7" ht="27.6" customHeight="1">
      <c r="B15" s="106" t="s">
        <v>37</v>
      </c>
      <c r="C15" s="121"/>
      <c r="D15" s="210" t="s">
        <v>216</v>
      </c>
      <c r="E15" s="114" t="s">
        <v>38</v>
      </c>
      <c r="F15" s="115">
        <f>F13*2.35</f>
        <v>301.52850000000001</v>
      </c>
      <c r="G15" s="116"/>
    </row>
    <row r="16" spans="2:7" ht="27.6" customHeight="1">
      <c r="B16" s="120"/>
      <c r="C16" s="102"/>
      <c r="D16" s="103"/>
      <c r="E16" s="103"/>
      <c r="F16" s="122"/>
      <c r="G16" s="119"/>
    </row>
    <row r="17" spans="2:7" ht="27.6" customHeight="1">
      <c r="B17" s="124"/>
      <c r="C17" s="102"/>
      <c r="D17" s="103"/>
      <c r="E17" s="103"/>
      <c r="F17" s="122"/>
      <c r="G17" s="123"/>
    </row>
    <row r="18" spans="2:7" ht="27.6" customHeight="1">
      <c r="B18" s="120"/>
      <c r="C18" s="102"/>
      <c r="D18" s="103"/>
      <c r="E18" s="103"/>
      <c r="F18" s="122"/>
      <c r="G18" s="123"/>
    </row>
    <row r="19" spans="2:7" ht="27.6" customHeight="1">
      <c r="B19" s="124"/>
      <c r="C19" s="125"/>
      <c r="D19" s="103"/>
      <c r="E19" s="103"/>
      <c r="F19" s="122"/>
      <c r="G19" s="123"/>
    </row>
    <row r="20" spans="2:7" ht="27.6" customHeight="1">
      <c r="B20" s="124"/>
      <c r="C20" s="117"/>
      <c r="D20" s="117"/>
      <c r="E20" s="103"/>
      <c r="F20" s="126"/>
      <c r="G20" s="123"/>
    </row>
    <row r="21" spans="2:7" ht="27.6" customHeight="1">
      <c r="B21" s="127"/>
      <c r="C21" s="117"/>
      <c r="D21" s="117"/>
      <c r="E21" s="103"/>
      <c r="F21" s="126"/>
      <c r="G21" s="123"/>
    </row>
    <row r="22" spans="2:7" ht="27.6" customHeight="1">
      <c r="B22" s="124"/>
      <c r="C22" s="117"/>
      <c r="D22" s="117"/>
      <c r="E22" s="103"/>
      <c r="F22" s="128"/>
      <c r="G22" s="123"/>
    </row>
    <row r="23" spans="2:7" ht="27.6" customHeight="1">
      <c r="B23" s="124"/>
      <c r="C23" s="129"/>
      <c r="D23" s="129"/>
      <c r="E23" s="103"/>
      <c r="F23" s="126"/>
      <c r="G23" s="123"/>
    </row>
    <row r="24" spans="2:7" ht="27.6" customHeight="1">
      <c r="B24" s="130"/>
      <c r="C24" s="129"/>
      <c r="D24" s="129"/>
      <c r="E24" s="103"/>
      <c r="F24" s="131"/>
      <c r="G24" s="123"/>
    </row>
    <row r="25" spans="2:7" ht="27.6" customHeight="1">
      <c r="B25" s="124"/>
      <c r="C25" s="129"/>
      <c r="D25" s="129"/>
      <c r="E25" s="103"/>
      <c r="F25" s="131"/>
      <c r="G25" s="123"/>
    </row>
    <row r="26" spans="2:7" ht="27.6" customHeight="1">
      <c r="B26" s="132"/>
      <c r="C26" s="129"/>
      <c r="D26" s="129"/>
      <c r="E26" s="103"/>
      <c r="F26" s="131"/>
      <c r="G26" s="123"/>
    </row>
    <row r="27" spans="2:7" ht="27.6" customHeight="1">
      <c r="B27" s="124"/>
      <c r="C27" s="129"/>
      <c r="D27" s="129"/>
      <c r="E27" s="103"/>
      <c r="F27" s="131"/>
      <c r="G27" s="123"/>
    </row>
    <row r="28" spans="2:7" ht="27.6" customHeight="1">
      <c r="B28" s="124"/>
      <c r="C28" s="129"/>
      <c r="D28" s="129"/>
      <c r="E28" s="103"/>
      <c r="F28" s="131"/>
      <c r="G28" s="123"/>
    </row>
    <row r="29" spans="2:7" ht="27.6" customHeight="1">
      <c r="B29" s="124"/>
      <c r="C29" s="103"/>
      <c r="D29" s="133"/>
      <c r="E29" s="103"/>
      <c r="F29" s="133"/>
      <c r="G29" s="123"/>
    </row>
    <row r="30" spans="2:7" ht="27.6" customHeight="1">
      <c r="B30" s="134"/>
      <c r="C30" s="135"/>
      <c r="D30" s="135"/>
      <c r="E30" s="135"/>
      <c r="F30" s="135"/>
      <c r="G30" s="136"/>
    </row>
    <row r="31" spans="2:7" ht="27.6" customHeight="1">
      <c r="B31" s="137"/>
      <c r="C31" s="137"/>
      <c r="D31" s="137"/>
      <c r="E31" s="137"/>
      <c r="F31" s="137"/>
      <c r="G31" s="137"/>
    </row>
  </sheetData>
  <mergeCells count="1">
    <mergeCell ref="B2:G2"/>
  </mergeCells>
  <phoneticPr fontId="3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35A8A-3276-4FB8-BE5D-8AFB211F71C4}">
  <dimension ref="A1:I55"/>
  <sheetViews>
    <sheetView tabSelected="1" zoomScaleNormal="100" workbookViewId="0">
      <selection activeCell="F18" sqref="F18:J18"/>
    </sheetView>
  </sheetViews>
  <sheetFormatPr defaultColWidth="9" defaultRowHeight="13.5"/>
  <cols>
    <col min="1" max="16384" width="9" style="87"/>
  </cols>
  <sheetData>
    <row r="1" spans="1:9">
      <c r="A1" s="84"/>
      <c r="B1" s="85"/>
      <c r="C1" s="85"/>
      <c r="D1" s="85"/>
      <c r="E1" s="85"/>
      <c r="F1" s="85"/>
      <c r="G1" s="85"/>
      <c r="H1" s="85"/>
      <c r="I1" s="86"/>
    </row>
    <row r="2" spans="1:9">
      <c r="A2" s="88"/>
      <c r="I2" s="89"/>
    </row>
    <row r="3" spans="1:9">
      <c r="A3" s="88"/>
      <c r="I3" s="89"/>
    </row>
    <row r="4" spans="1:9">
      <c r="A4" s="88"/>
      <c r="I4" s="89"/>
    </row>
    <row r="5" spans="1:9">
      <c r="A5" s="88"/>
      <c r="I5" s="89"/>
    </row>
    <row r="6" spans="1:9">
      <c r="A6" s="88"/>
      <c r="I6" s="89"/>
    </row>
    <row r="7" spans="1:9">
      <c r="A7" s="88"/>
      <c r="D7" s="90"/>
      <c r="I7" s="89"/>
    </row>
    <row r="8" spans="1:9">
      <c r="A8" s="88"/>
      <c r="I8" s="89"/>
    </row>
    <row r="9" spans="1:9">
      <c r="A9" s="88"/>
      <c r="I9" s="89"/>
    </row>
    <row r="10" spans="1:9">
      <c r="A10" s="88"/>
      <c r="I10" s="89"/>
    </row>
    <row r="11" spans="1:9">
      <c r="A11" s="88"/>
      <c r="I11" s="89"/>
    </row>
    <row r="12" spans="1:9">
      <c r="A12" s="88"/>
      <c r="I12" s="89"/>
    </row>
    <row r="13" spans="1:9">
      <c r="A13" s="88"/>
      <c r="I13" s="89"/>
    </row>
    <row r="14" spans="1:9">
      <c r="A14" s="88"/>
      <c r="I14" s="89"/>
    </row>
    <row r="15" spans="1:9">
      <c r="A15" s="88"/>
      <c r="I15" s="89"/>
    </row>
    <row r="16" spans="1:9">
      <c r="A16" s="88"/>
      <c r="I16" s="89"/>
    </row>
    <row r="17" spans="1:9">
      <c r="A17" s="88"/>
      <c r="I17" s="89"/>
    </row>
    <row r="18" spans="1:9">
      <c r="A18" s="88"/>
      <c r="I18" s="89"/>
    </row>
    <row r="19" spans="1:9">
      <c r="A19" s="88"/>
      <c r="I19" s="89"/>
    </row>
    <row r="20" spans="1:9" ht="21">
      <c r="A20" s="369" t="s">
        <v>111</v>
      </c>
      <c r="B20" s="370"/>
      <c r="C20" s="370"/>
      <c r="D20" s="370"/>
      <c r="E20" s="370"/>
      <c r="F20" s="370"/>
      <c r="G20" s="370"/>
      <c r="H20" s="370"/>
      <c r="I20" s="371"/>
    </row>
    <row r="21" spans="1:9">
      <c r="A21" s="88"/>
      <c r="I21" s="89"/>
    </row>
    <row r="22" spans="1:9">
      <c r="A22" s="88"/>
      <c r="I22" s="89"/>
    </row>
    <row r="23" spans="1:9">
      <c r="A23" s="88"/>
      <c r="I23" s="89"/>
    </row>
    <row r="24" spans="1:9">
      <c r="A24" s="88"/>
      <c r="I24" s="89"/>
    </row>
    <row r="25" spans="1:9">
      <c r="A25" s="88"/>
      <c r="I25" s="89"/>
    </row>
    <row r="26" spans="1:9">
      <c r="A26" s="88"/>
      <c r="I26" s="89"/>
    </row>
    <row r="27" spans="1:9" ht="15" customHeight="1">
      <c r="A27" s="91"/>
      <c r="B27" s="92"/>
      <c r="C27" s="92"/>
      <c r="D27" s="92"/>
      <c r="E27" s="92"/>
      <c r="F27" s="92"/>
      <c r="G27" s="92"/>
      <c r="H27" s="92"/>
      <c r="I27" s="93"/>
    </row>
    <row r="28" spans="1:9">
      <c r="A28" s="88"/>
      <c r="I28" s="89"/>
    </row>
    <row r="29" spans="1:9">
      <c r="A29" s="88"/>
      <c r="I29" s="89"/>
    </row>
    <row r="30" spans="1:9">
      <c r="A30" s="88"/>
      <c r="I30" s="89"/>
    </row>
    <row r="31" spans="1:9">
      <c r="A31" s="88"/>
      <c r="I31" s="89"/>
    </row>
    <row r="32" spans="1:9">
      <c r="A32" s="88"/>
      <c r="I32" s="89"/>
    </row>
    <row r="33" spans="1:9">
      <c r="A33" s="88"/>
      <c r="I33" s="89"/>
    </row>
    <row r="34" spans="1:9">
      <c r="A34" s="88"/>
      <c r="I34" s="89"/>
    </row>
    <row r="35" spans="1:9">
      <c r="A35" s="88"/>
      <c r="I35" s="89"/>
    </row>
    <row r="36" spans="1:9">
      <c r="A36" s="88"/>
      <c r="I36" s="89"/>
    </row>
    <row r="37" spans="1:9">
      <c r="A37" s="88"/>
      <c r="I37" s="89"/>
    </row>
    <row r="38" spans="1:9">
      <c r="A38" s="88"/>
      <c r="I38" s="89"/>
    </row>
    <row r="39" spans="1:9">
      <c r="A39" s="88"/>
      <c r="I39" s="89"/>
    </row>
    <row r="40" spans="1:9">
      <c r="A40" s="88"/>
      <c r="I40" s="89"/>
    </row>
    <row r="41" spans="1:9">
      <c r="A41" s="88"/>
      <c r="I41" s="89"/>
    </row>
    <row r="42" spans="1:9">
      <c r="A42" s="88"/>
      <c r="I42" s="89"/>
    </row>
    <row r="43" spans="1:9">
      <c r="A43" s="88"/>
      <c r="I43" s="89"/>
    </row>
    <row r="44" spans="1:9">
      <c r="A44" s="88"/>
      <c r="I44" s="89"/>
    </row>
    <row r="45" spans="1:9">
      <c r="A45" s="88"/>
      <c r="I45" s="89"/>
    </row>
    <row r="46" spans="1:9">
      <c r="A46" s="88"/>
      <c r="I46" s="89"/>
    </row>
    <row r="47" spans="1:9">
      <c r="A47" s="88"/>
      <c r="I47" s="89"/>
    </row>
    <row r="48" spans="1:9">
      <c r="A48" s="88"/>
      <c r="I48" s="89"/>
    </row>
    <row r="49" spans="1:9">
      <c r="A49" s="88"/>
      <c r="I49" s="89"/>
    </row>
    <row r="50" spans="1:9">
      <c r="A50" s="88"/>
      <c r="I50" s="89"/>
    </row>
    <row r="51" spans="1:9">
      <c r="A51" s="88"/>
      <c r="I51" s="89"/>
    </row>
    <row r="52" spans="1:9">
      <c r="A52" s="88"/>
      <c r="I52" s="89"/>
    </row>
    <row r="53" spans="1:9">
      <c r="A53" s="88"/>
      <c r="I53" s="89"/>
    </row>
    <row r="54" spans="1:9">
      <c r="A54" s="88"/>
      <c r="I54" s="89"/>
    </row>
    <row r="55" spans="1:9" ht="14.25" thickBot="1">
      <c r="A55" s="94"/>
      <c r="B55" s="95"/>
      <c r="C55" s="95"/>
      <c r="D55" s="95"/>
      <c r="E55" s="95"/>
      <c r="F55" s="95"/>
      <c r="G55" s="95"/>
      <c r="H55" s="95"/>
      <c r="I55" s="96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244F0-C96F-42D8-AA40-3149C680BF21}">
  <dimension ref="A1:G21"/>
  <sheetViews>
    <sheetView showGridLines="0" tabSelected="1" zoomScaleNormal="100" workbookViewId="0">
      <selection activeCell="F18" sqref="F18:J18"/>
    </sheetView>
  </sheetViews>
  <sheetFormatPr defaultColWidth="9" defaultRowHeight="20.100000000000001" customHeight="1"/>
  <cols>
    <col min="1" max="1" width="15.625" style="56" customWidth="1"/>
    <col min="2" max="2" width="16.375" style="38" customWidth="1"/>
    <col min="3" max="3" width="33.125" style="38" customWidth="1"/>
    <col min="4" max="4" width="2.75" style="38" bestFit="1" customWidth="1"/>
    <col min="5" max="5" width="7" style="57" customWidth="1"/>
    <col min="6" max="6" width="9" style="58"/>
    <col min="7" max="7" width="4.625" style="59" customWidth="1"/>
    <col min="8" max="16384" width="9" style="11"/>
  </cols>
  <sheetData>
    <row r="1" spans="1:7" s="38" customFormat="1" ht="39.950000000000003" customHeight="1">
      <c r="A1" s="33" t="s">
        <v>113</v>
      </c>
      <c r="B1" s="34"/>
      <c r="C1" s="34"/>
      <c r="D1" s="34"/>
      <c r="E1" s="35"/>
      <c r="F1" s="36"/>
      <c r="G1" s="37"/>
    </row>
    <row r="2" spans="1:7" s="38" customFormat="1" ht="24.95" customHeight="1">
      <c r="A2" s="39" t="s">
        <v>2</v>
      </c>
      <c r="B2" s="40" t="s">
        <v>1</v>
      </c>
      <c r="C2" s="300" t="s">
        <v>3</v>
      </c>
      <c r="D2" s="301"/>
      <c r="E2" s="302"/>
      <c r="F2" s="373" t="s">
        <v>0</v>
      </c>
      <c r="G2" s="374"/>
    </row>
    <row r="3" spans="1:7" s="38" customFormat="1" ht="39.950000000000003" customHeight="1">
      <c r="A3" s="223" t="s">
        <v>112</v>
      </c>
      <c r="B3" s="64"/>
      <c r="C3" s="224"/>
      <c r="D3" s="61"/>
      <c r="E3" s="225"/>
      <c r="F3" s="226">
        <f>F4</f>
        <v>8.7000000000000011</v>
      </c>
      <c r="G3" s="46" t="s">
        <v>114</v>
      </c>
    </row>
    <row r="4" spans="1:7" s="38" customFormat="1" ht="39.950000000000003" customHeight="1">
      <c r="A4" s="41" t="s">
        <v>205</v>
      </c>
      <c r="B4" s="64" t="s">
        <v>206</v>
      </c>
      <c r="C4" s="224" t="s">
        <v>207</v>
      </c>
      <c r="D4" s="61" t="s">
        <v>115</v>
      </c>
      <c r="E4" s="225">
        <f>0.058*75*2</f>
        <v>8.7000000000000011</v>
      </c>
      <c r="F4" s="226">
        <f>E4</f>
        <v>8.7000000000000011</v>
      </c>
      <c r="G4" s="46" t="s">
        <v>114</v>
      </c>
    </row>
    <row r="5" spans="1:7" s="38" customFormat="1" ht="39.950000000000003" customHeight="1">
      <c r="A5" s="41"/>
      <c r="B5" s="64"/>
      <c r="C5" s="224"/>
      <c r="D5" s="61"/>
      <c r="E5" s="225"/>
      <c r="F5" s="226"/>
      <c r="G5" s="46"/>
    </row>
    <row r="6" spans="1:7" s="38" customFormat="1" ht="39.950000000000003" customHeight="1">
      <c r="A6" s="41"/>
      <c r="B6" s="64"/>
      <c r="C6" s="224"/>
      <c r="D6" s="61"/>
      <c r="E6" s="225"/>
      <c r="F6" s="226"/>
      <c r="G6" s="46"/>
    </row>
    <row r="7" spans="1:7" s="38" customFormat="1" ht="39.950000000000003" customHeight="1">
      <c r="A7" s="41"/>
      <c r="B7" s="64"/>
      <c r="C7" s="224"/>
      <c r="D7" s="61"/>
      <c r="E7" s="225"/>
      <c r="F7" s="226"/>
      <c r="G7" s="46"/>
    </row>
    <row r="8" spans="1:7" s="38" customFormat="1" ht="39.950000000000003" customHeight="1">
      <c r="A8" s="41"/>
      <c r="B8" s="64"/>
      <c r="C8" s="224"/>
      <c r="D8" s="61"/>
      <c r="E8" s="225"/>
      <c r="F8" s="228"/>
      <c r="G8" s="46"/>
    </row>
    <row r="9" spans="1:7" s="38" customFormat="1" ht="39.950000000000003" customHeight="1">
      <c r="A9" s="229" t="s">
        <v>116</v>
      </c>
      <c r="B9" s="64"/>
      <c r="C9" s="230"/>
      <c r="D9" s="61"/>
      <c r="E9" s="231"/>
      <c r="F9" s="226">
        <f>SUM(F10:F11)</f>
        <v>8.7000000000000011</v>
      </c>
      <c r="G9" s="46" t="s">
        <v>114</v>
      </c>
    </row>
    <row r="10" spans="1:7" s="38" customFormat="1" ht="39.950000000000003" customHeight="1">
      <c r="A10" s="41" t="s">
        <v>205</v>
      </c>
      <c r="B10" s="292" t="s">
        <v>192</v>
      </c>
      <c r="C10" s="224" t="s">
        <v>207</v>
      </c>
      <c r="D10" s="61"/>
      <c r="E10" s="231">
        <f>F4+(F7*0.046/2.5)</f>
        <v>8.7000000000000011</v>
      </c>
      <c r="F10" s="226">
        <f>E10</f>
        <v>8.7000000000000011</v>
      </c>
      <c r="G10" s="46" t="s">
        <v>114</v>
      </c>
    </row>
    <row r="11" spans="1:7" ht="39.950000000000003" customHeight="1">
      <c r="A11" s="83"/>
      <c r="B11" s="64"/>
      <c r="C11" s="232"/>
      <c r="D11" s="61"/>
      <c r="E11" s="233"/>
      <c r="F11" s="226"/>
      <c r="G11" s="46"/>
    </row>
    <row r="12" spans="1:7" ht="39.950000000000003" customHeight="1">
      <c r="A12" s="41"/>
      <c r="B12" s="64"/>
      <c r="C12" s="232"/>
      <c r="D12" s="43"/>
      <c r="E12" s="234"/>
      <c r="F12" s="228"/>
      <c r="G12" s="46"/>
    </row>
    <row r="13" spans="1:7" ht="39.950000000000003" customHeight="1">
      <c r="A13" s="83" t="s">
        <v>117</v>
      </c>
      <c r="B13" s="64" t="s">
        <v>118</v>
      </c>
      <c r="C13" s="232" t="s">
        <v>208</v>
      </c>
      <c r="D13" s="43"/>
      <c r="E13" s="234"/>
      <c r="F13" s="235">
        <f>F9*2.5</f>
        <v>21.750000000000004</v>
      </c>
      <c r="G13" s="46" t="s">
        <v>38</v>
      </c>
    </row>
    <row r="14" spans="1:7" ht="39.950000000000003" customHeight="1">
      <c r="A14" s="41"/>
      <c r="B14" s="64"/>
      <c r="C14" s="232"/>
      <c r="D14" s="43"/>
      <c r="E14" s="234"/>
      <c r="F14" s="235"/>
      <c r="G14" s="46"/>
    </row>
    <row r="15" spans="1:7" ht="39.950000000000003" customHeight="1">
      <c r="A15" s="41"/>
      <c r="B15" s="64"/>
      <c r="C15" s="236"/>
      <c r="D15" s="68"/>
      <c r="E15" s="234"/>
      <c r="F15" s="228"/>
      <c r="G15" s="46"/>
    </row>
    <row r="16" spans="1:7" ht="39.950000000000003" customHeight="1">
      <c r="A16" s="41"/>
      <c r="B16" s="64"/>
      <c r="C16" s="232"/>
      <c r="D16" s="43"/>
      <c r="E16" s="234"/>
      <c r="F16" s="228"/>
      <c r="G16" s="46"/>
    </row>
    <row r="17" spans="1:7" ht="39.950000000000003" customHeight="1">
      <c r="A17" s="41"/>
      <c r="B17" s="64"/>
      <c r="C17" s="67"/>
      <c r="D17" s="43"/>
      <c r="E17" s="225"/>
      <c r="F17" s="228"/>
      <c r="G17" s="46"/>
    </row>
    <row r="18" spans="1:7" ht="39.950000000000003" customHeight="1">
      <c r="A18" s="41"/>
      <c r="B18" s="66"/>
      <c r="C18" s="236"/>
      <c r="D18" s="68"/>
      <c r="E18" s="234"/>
      <c r="F18" s="228"/>
      <c r="G18" s="46"/>
    </row>
    <row r="19" spans="1:7" ht="39.950000000000003" customHeight="1">
      <c r="A19" s="41"/>
      <c r="B19" s="66"/>
      <c r="C19" s="232"/>
      <c r="D19" s="43"/>
      <c r="E19" s="234"/>
      <c r="F19" s="228"/>
      <c r="G19" s="46"/>
    </row>
    <row r="20" spans="1:7" ht="39.950000000000003" customHeight="1">
      <c r="A20" s="41"/>
      <c r="B20" s="66"/>
      <c r="C20" s="232"/>
      <c r="D20" s="43"/>
      <c r="E20" s="234"/>
      <c r="F20" s="228"/>
      <c r="G20" s="46"/>
    </row>
    <row r="21" spans="1:7" ht="39.950000000000003" customHeight="1" thickBot="1">
      <c r="A21" s="53"/>
      <c r="B21" s="69"/>
      <c r="C21" s="70"/>
      <c r="D21" s="54"/>
      <c r="E21" s="237"/>
      <c r="F21" s="238"/>
      <c r="G21" s="72"/>
    </row>
  </sheetData>
  <sheetProtection formatCells="0" formatColumns="0" formatRows="0" selectLockedCells="1"/>
  <mergeCells count="2">
    <mergeCell ref="C2:E2"/>
    <mergeCell ref="F2:G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B5D2C-BD1A-4416-B362-17CDD2C16C32}">
  <dimension ref="A1:I55"/>
  <sheetViews>
    <sheetView tabSelected="1" zoomScaleNormal="100" workbookViewId="0">
      <selection activeCell="F18" sqref="F18:J18"/>
    </sheetView>
  </sheetViews>
  <sheetFormatPr defaultColWidth="9" defaultRowHeight="13.5"/>
  <cols>
    <col min="1" max="16384" width="9" style="87"/>
  </cols>
  <sheetData>
    <row r="1" spans="1:9">
      <c r="A1" s="84"/>
      <c r="B1" s="85"/>
      <c r="C1" s="85"/>
      <c r="D1" s="85"/>
      <c r="E1" s="85"/>
      <c r="F1" s="85"/>
      <c r="G1" s="85"/>
      <c r="H1" s="85"/>
      <c r="I1" s="86"/>
    </row>
    <row r="2" spans="1:9">
      <c r="A2" s="88"/>
      <c r="I2" s="89"/>
    </row>
    <row r="3" spans="1:9">
      <c r="A3" s="88"/>
      <c r="I3" s="89"/>
    </row>
    <row r="4" spans="1:9">
      <c r="A4" s="88"/>
      <c r="I4" s="89"/>
    </row>
    <row r="5" spans="1:9">
      <c r="A5" s="88"/>
      <c r="I5" s="89"/>
    </row>
    <row r="6" spans="1:9">
      <c r="A6" s="88"/>
      <c r="I6" s="89"/>
    </row>
    <row r="7" spans="1:9">
      <c r="A7" s="88"/>
      <c r="D7" s="90"/>
      <c r="I7" s="89"/>
    </row>
    <row r="8" spans="1:9">
      <c r="A8" s="88"/>
      <c r="I8" s="89"/>
    </row>
    <row r="9" spans="1:9">
      <c r="A9" s="88"/>
      <c r="I9" s="89"/>
    </row>
    <row r="10" spans="1:9">
      <c r="A10" s="88"/>
      <c r="I10" s="89"/>
    </row>
    <row r="11" spans="1:9">
      <c r="A11" s="88"/>
      <c r="I11" s="89"/>
    </row>
    <row r="12" spans="1:9">
      <c r="A12" s="88"/>
      <c r="I12" s="89"/>
    </row>
    <row r="13" spans="1:9">
      <c r="A13" s="88"/>
      <c r="I13" s="89"/>
    </row>
    <row r="14" spans="1:9">
      <c r="A14" s="88"/>
      <c r="I14" s="89"/>
    </row>
    <row r="15" spans="1:9">
      <c r="A15" s="88"/>
      <c r="I15" s="89"/>
    </row>
    <row r="16" spans="1:9">
      <c r="A16" s="88"/>
      <c r="I16" s="89"/>
    </row>
    <row r="17" spans="1:9">
      <c r="A17" s="88"/>
      <c r="I17" s="89"/>
    </row>
    <row r="18" spans="1:9">
      <c r="A18" s="88"/>
      <c r="I18" s="89"/>
    </row>
    <row r="19" spans="1:9">
      <c r="A19" s="88"/>
      <c r="I19" s="89"/>
    </row>
    <row r="20" spans="1:9" ht="21">
      <c r="A20" s="369" t="s">
        <v>18</v>
      </c>
      <c r="B20" s="370"/>
      <c r="C20" s="370"/>
      <c r="D20" s="370"/>
      <c r="E20" s="370"/>
      <c r="F20" s="370"/>
      <c r="G20" s="370"/>
      <c r="H20" s="370"/>
      <c r="I20" s="371"/>
    </row>
    <row r="21" spans="1:9">
      <c r="A21" s="88"/>
      <c r="I21" s="89"/>
    </row>
    <row r="22" spans="1:9">
      <c r="A22" s="88"/>
      <c r="I22" s="89"/>
    </row>
    <row r="23" spans="1:9">
      <c r="A23" s="88"/>
      <c r="I23" s="89"/>
    </row>
    <row r="24" spans="1:9">
      <c r="A24" s="88"/>
      <c r="I24" s="89"/>
    </row>
    <row r="25" spans="1:9">
      <c r="A25" s="88"/>
      <c r="I25" s="89"/>
    </row>
    <row r="26" spans="1:9">
      <c r="A26" s="88"/>
      <c r="I26" s="89"/>
    </row>
    <row r="27" spans="1:9" ht="15" customHeight="1">
      <c r="A27" s="91"/>
      <c r="B27" s="92"/>
      <c r="C27" s="92"/>
      <c r="D27" s="92"/>
      <c r="E27" s="92"/>
      <c r="F27" s="92"/>
      <c r="G27" s="92"/>
      <c r="H27" s="92"/>
      <c r="I27" s="93"/>
    </row>
    <row r="28" spans="1:9">
      <c r="A28" s="88"/>
      <c r="I28" s="89"/>
    </row>
    <row r="29" spans="1:9">
      <c r="A29" s="88"/>
      <c r="I29" s="89"/>
    </row>
    <row r="30" spans="1:9">
      <c r="A30" s="88"/>
      <c r="I30" s="89"/>
    </row>
    <row r="31" spans="1:9">
      <c r="A31" s="88"/>
      <c r="I31" s="89"/>
    </row>
    <row r="32" spans="1:9">
      <c r="A32" s="88"/>
      <c r="I32" s="89"/>
    </row>
    <row r="33" spans="1:9">
      <c r="A33" s="88"/>
      <c r="I33" s="89"/>
    </row>
    <row r="34" spans="1:9">
      <c r="A34" s="88"/>
      <c r="I34" s="89"/>
    </row>
    <row r="35" spans="1:9">
      <c r="A35" s="88"/>
      <c r="I35" s="89"/>
    </row>
    <row r="36" spans="1:9">
      <c r="A36" s="88"/>
      <c r="I36" s="89"/>
    </row>
    <row r="37" spans="1:9">
      <c r="A37" s="88"/>
      <c r="I37" s="89"/>
    </row>
    <row r="38" spans="1:9">
      <c r="A38" s="88"/>
      <c r="I38" s="89"/>
    </row>
    <row r="39" spans="1:9">
      <c r="A39" s="88"/>
      <c r="I39" s="89"/>
    </row>
    <row r="40" spans="1:9">
      <c r="A40" s="88"/>
      <c r="I40" s="89"/>
    </row>
    <row r="41" spans="1:9">
      <c r="A41" s="88"/>
      <c r="I41" s="89"/>
    </row>
    <row r="42" spans="1:9">
      <c r="A42" s="88"/>
      <c r="I42" s="89"/>
    </row>
    <row r="43" spans="1:9">
      <c r="A43" s="88"/>
      <c r="I43" s="89"/>
    </row>
    <row r="44" spans="1:9">
      <c r="A44" s="88"/>
      <c r="I44" s="89"/>
    </row>
    <row r="45" spans="1:9">
      <c r="A45" s="88"/>
      <c r="I45" s="89"/>
    </row>
    <row r="46" spans="1:9">
      <c r="A46" s="88"/>
      <c r="I46" s="89"/>
    </row>
    <row r="47" spans="1:9">
      <c r="A47" s="88"/>
      <c r="I47" s="89"/>
    </row>
    <row r="48" spans="1:9">
      <c r="A48" s="88"/>
      <c r="I48" s="89"/>
    </row>
    <row r="49" spans="1:9">
      <c r="A49" s="88"/>
      <c r="I49" s="89"/>
    </row>
    <row r="50" spans="1:9">
      <c r="A50" s="88"/>
      <c r="I50" s="89"/>
    </row>
    <row r="51" spans="1:9">
      <c r="A51" s="88"/>
      <c r="I51" s="89"/>
    </row>
    <row r="52" spans="1:9">
      <c r="A52" s="88"/>
      <c r="I52" s="89"/>
    </row>
    <row r="53" spans="1:9">
      <c r="A53" s="88"/>
      <c r="I53" s="89"/>
    </row>
    <row r="54" spans="1:9">
      <c r="A54" s="88"/>
      <c r="I54" s="89"/>
    </row>
    <row r="55" spans="1:9" ht="14.25" thickBot="1">
      <c r="A55" s="94"/>
      <c r="B55" s="95"/>
      <c r="C55" s="95"/>
      <c r="D55" s="95"/>
      <c r="E55" s="95"/>
      <c r="F55" s="95"/>
      <c r="G55" s="95"/>
      <c r="H55" s="95"/>
      <c r="I55" s="96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tabSelected="1" zoomScaleNormal="100" workbookViewId="0">
      <selection activeCell="F18" sqref="F18:J18"/>
    </sheetView>
  </sheetViews>
  <sheetFormatPr defaultColWidth="9" defaultRowHeight="20.100000000000001" customHeight="1"/>
  <cols>
    <col min="1" max="1" width="15" style="56" bestFit="1" customWidth="1"/>
    <col min="2" max="2" width="17.125" style="38" bestFit="1" customWidth="1"/>
    <col min="3" max="3" width="33.125" style="38" customWidth="1"/>
    <col min="4" max="4" width="2.75" style="38" bestFit="1" customWidth="1"/>
    <col min="5" max="5" width="7" style="57" customWidth="1"/>
    <col min="6" max="6" width="9" style="58"/>
    <col min="7" max="7" width="4.625" style="59" customWidth="1"/>
    <col min="8" max="16384" width="9" style="11"/>
  </cols>
  <sheetData>
    <row r="1" spans="1:7" s="38" customFormat="1" ht="39.950000000000003" customHeight="1">
      <c r="A1" s="33" t="s">
        <v>18</v>
      </c>
      <c r="B1" s="34"/>
      <c r="C1" s="34"/>
      <c r="D1" s="34"/>
      <c r="E1" s="35"/>
      <c r="F1" s="36"/>
      <c r="G1" s="37"/>
    </row>
    <row r="2" spans="1:7" s="38" customFormat="1" ht="24.95" customHeight="1">
      <c r="A2" s="39" t="s">
        <v>2</v>
      </c>
      <c r="B2" s="40" t="s">
        <v>1</v>
      </c>
      <c r="C2" s="300" t="s">
        <v>3</v>
      </c>
      <c r="D2" s="301"/>
      <c r="E2" s="302"/>
      <c r="F2" s="373" t="s">
        <v>0</v>
      </c>
      <c r="G2" s="374"/>
    </row>
    <row r="3" spans="1:7" s="38" customFormat="1" ht="30" customHeight="1">
      <c r="A3" s="81" t="s">
        <v>184</v>
      </c>
      <c r="B3" s="64" t="s">
        <v>185</v>
      </c>
      <c r="C3" s="42"/>
      <c r="D3" s="61"/>
      <c r="E3" s="62"/>
      <c r="F3" s="63">
        <v>142</v>
      </c>
      <c r="G3" s="46" t="s">
        <v>23</v>
      </c>
    </row>
    <row r="4" spans="1:7" s="38" customFormat="1" ht="30" customHeight="1">
      <c r="A4" s="81" t="s">
        <v>193</v>
      </c>
      <c r="B4" s="64" t="s">
        <v>185</v>
      </c>
      <c r="C4" s="42"/>
      <c r="D4" s="61"/>
      <c r="E4" s="62"/>
      <c r="F4" s="63">
        <v>8</v>
      </c>
      <c r="G4" s="46" t="s">
        <v>23</v>
      </c>
    </row>
    <row r="5" spans="1:7" s="38" customFormat="1" ht="30" customHeight="1">
      <c r="A5" s="81"/>
      <c r="B5" s="64"/>
      <c r="C5" s="42"/>
      <c r="D5" s="61"/>
      <c r="E5" s="62"/>
      <c r="F5" s="63"/>
      <c r="G5" s="46" t="s">
        <v>5</v>
      </c>
    </row>
    <row r="6" spans="1:7" s="38" customFormat="1" ht="35.25" customHeight="1">
      <c r="A6" s="81"/>
      <c r="B6" s="64"/>
      <c r="C6" s="42"/>
      <c r="D6" s="61"/>
      <c r="E6" s="62"/>
      <c r="F6" s="63"/>
      <c r="G6" s="46" t="s">
        <v>5</v>
      </c>
    </row>
    <row r="7" spans="1:7" s="38" customFormat="1" ht="30" customHeight="1">
      <c r="A7" s="65"/>
      <c r="B7" s="64"/>
      <c r="C7" s="42"/>
      <c r="D7" s="61"/>
      <c r="E7" s="62"/>
      <c r="F7" s="63"/>
      <c r="G7" s="46"/>
    </row>
    <row r="8" spans="1:7" s="38" customFormat="1" ht="30" customHeight="1">
      <c r="A8" s="81" t="s">
        <v>186</v>
      </c>
      <c r="B8" s="64" t="s">
        <v>154</v>
      </c>
      <c r="C8" s="47" t="s">
        <v>155</v>
      </c>
      <c r="D8" s="43"/>
      <c r="E8" s="74"/>
      <c r="F8" s="45"/>
      <c r="G8" s="46" t="s">
        <v>20</v>
      </c>
    </row>
    <row r="9" spans="1:7" s="38" customFormat="1" ht="30" customHeight="1">
      <c r="A9" s="81" t="s">
        <v>209</v>
      </c>
      <c r="B9" s="64" t="s">
        <v>194</v>
      </c>
      <c r="C9" s="47" t="s">
        <v>190</v>
      </c>
      <c r="D9" s="43"/>
      <c r="E9" s="74"/>
      <c r="F9" s="45">
        <v>4</v>
      </c>
      <c r="G9" s="46" t="s">
        <v>20</v>
      </c>
    </row>
    <row r="10" spans="1:7" s="38" customFormat="1" ht="30" customHeight="1">
      <c r="A10" s="81"/>
      <c r="B10" s="64"/>
      <c r="C10" s="47"/>
      <c r="D10" s="43"/>
      <c r="E10" s="74"/>
      <c r="F10" s="45"/>
      <c r="G10" s="46"/>
    </row>
    <row r="11" spans="1:7" s="38" customFormat="1" ht="30" customHeight="1">
      <c r="A11" s="81"/>
      <c r="B11" s="64"/>
      <c r="C11" s="47"/>
      <c r="D11" s="43"/>
      <c r="E11" s="74"/>
      <c r="F11" s="45"/>
      <c r="G11" s="46" t="s">
        <v>20</v>
      </c>
    </row>
    <row r="12" spans="1:7" s="38" customFormat="1" ht="30" customHeight="1">
      <c r="A12" s="81"/>
      <c r="B12" s="66"/>
      <c r="C12" s="219"/>
      <c r="D12" s="43"/>
      <c r="E12" s="74"/>
      <c r="F12" s="45"/>
      <c r="G12" s="46"/>
    </row>
    <row r="13" spans="1:7" ht="30" customHeight="1">
      <c r="A13" s="81"/>
      <c r="B13" s="64"/>
      <c r="C13" s="42"/>
      <c r="D13" s="61"/>
      <c r="E13" s="62"/>
      <c r="F13" s="63"/>
      <c r="G13" s="46"/>
    </row>
    <row r="14" spans="1:7" ht="30" customHeight="1">
      <c r="A14" s="81"/>
      <c r="B14" s="64"/>
      <c r="C14" s="47"/>
      <c r="D14" s="43"/>
      <c r="E14" s="74"/>
      <c r="F14" s="45"/>
      <c r="G14" s="46"/>
    </row>
    <row r="15" spans="1:7" s="48" customFormat="1" ht="30" customHeight="1">
      <c r="A15" s="81"/>
      <c r="B15" s="64"/>
      <c r="C15" s="47"/>
      <c r="D15" s="43"/>
      <c r="E15" s="74"/>
      <c r="F15" s="45"/>
      <c r="G15" s="46"/>
    </row>
    <row r="16" spans="1:7" s="48" customFormat="1" ht="30" customHeight="1">
      <c r="A16" s="81"/>
      <c r="B16" s="66"/>
      <c r="C16" s="219"/>
      <c r="D16" s="43"/>
      <c r="E16" s="74"/>
      <c r="F16" s="45"/>
      <c r="G16" s="46"/>
    </row>
    <row r="17" spans="1:7" s="48" customFormat="1" ht="30" customHeight="1">
      <c r="A17" s="83"/>
      <c r="B17" s="64"/>
      <c r="C17" s="47"/>
      <c r="D17" s="43"/>
      <c r="E17" s="74"/>
      <c r="F17" s="45"/>
      <c r="G17" s="46"/>
    </row>
    <row r="18" spans="1:7" s="48" customFormat="1" ht="30" customHeight="1">
      <c r="A18" s="81"/>
      <c r="B18" s="66"/>
      <c r="C18" s="49"/>
      <c r="D18" s="43"/>
      <c r="E18" s="74"/>
      <c r="F18" s="45"/>
      <c r="G18" s="46"/>
    </row>
    <row r="19" spans="1:7" ht="30" customHeight="1">
      <c r="A19" s="83"/>
      <c r="B19" s="64"/>
      <c r="C19" s="47"/>
      <c r="D19" s="43"/>
      <c r="E19" s="74"/>
      <c r="F19" s="45"/>
      <c r="G19" s="46"/>
    </row>
    <row r="20" spans="1:7" ht="30" customHeight="1">
      <c r="A20" s="41"/>
      <c r="B20" s="75"/>
      <c r="C20" s="47"/>
      <c r="D20" s="43"/>
      <c r="E20" s="44"/>
      <c r="F20" s="63"/>
      <c r="G20" s="46"/>
    </row>
    <row r="21" spans="1:7" ht="30" customHeight="1">
      <c r="A21" s="50"/>
      <c r="B21" s="76"/>
      <c r="C21" s="51"/>
      <c r="D21" s="77"/>
      <c r="E21" s="52"/>
      <c r="F21" s="79"/>
      <c r="G21" s="78"/>
    </row>
    <row r="22" spans="1:7" ht="30" customHeight="1">
      <c r="A22" s="50"/>
      <c r="B22" s="76"/>
      <c r="C22" s="51"/>
      <c r="D22" s="77"/>
      <c r="E22" s="52"/>
      <c r="F22" s="79"/>
      <c r="G22" s="78"/>
    </row>
    <row r="23" spans="1:7" ht="30" customHeight="1">
      <c r="A23" s="50"/>
      <c r="B23" s="76"/>
      <c r="C23" s="51"/>
      <c r="D23" s="77"/>
      <c r="E23" s="52"/>
      <c r="F23" s="79"/>
      <c r="G23" s="78"/>
    </row>
    <row r="24" spans="1:7" ht="30" customHeight="1">
      <c r="A24" s="50"/>
      <c r="B24" s="76"/>
      <c r="C24" s="51"/>
      <c r="D24" s="77"/>
      <c r="E24" s="52"/>
      <c r="F24" s="79"/>
      <c r="G24" s="78"/>
    </row>
    <row r="25" spans="1:7" ht="30" customHeight="1">
      <c r="A25" s="50"/>
      <c r="B25" s="76"/>
      <c r="C25" s="51"/>
      <c r="D25" s="77"/>
      <c r="E25" s="52"/>
      <c r="F25" s="79"/>
      <c r="G25" s="78"/>
    </row>
    <row r="26" spans="1:7" ht="30" customHeight="1">
      <c r="A26" s="50"/>
      <c r="B26" s="76"/>
      <c r="C26" s="51"/>
      <c r="D26" s="77"/>
      <c r="E26" s="52"/>
      <c r="F26" s="79"/>
      <c r="G26" s="78"/>
    </row>
    <row r="27" spans="1:7" ht="30" customHeight="1" thickBot="1">
      <c r="A27" s="53"/>
      <c r="B27" s="69"/>
      <c r="C27" s="70"/>
      <c r="D27" s="54"/>
      <c r="E27" s="55"/>
      <c r="F27" s="71"/>
      <c r="G27" s="72"/>
    </row>
  </sheetData>
  <sheetProtection formatCells="0" selectLockedCells="1"/>
  <mergeCells count="2">
    <mergeCell ref="F2:G2"/>
    <mergeCell ref="C2:E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6</vt:i4>
      </vt:variant>
    </vt:vector>
  </HeadingPairs>
  <TitlesOfParts>
    <vt:vector size="27" baseType="lpstr">
      <vt:lpstr>土工</vt:lpstr>
      <vt:lpstr>土工集計書</vt:lpstr>
      <vt:lpstr>土工面積計算書</vt:lpstr>
      <vt:lpstr>舗装版撤去工</vt:lpstr>
      <vt:lpstr>舗装版撤去調書</vt:lpstr>
      <vt:lpstr>構造物撤去工</vt:lpstr>
      <vt:lpstr>構造物撤去工集計</vt:lpstr>
      <vt:lpstr>排水構造物工</vt:lpstr>
      <vt:lpstr>排水構造物工集計書</vt:lpstr>
      <vt:lpstr>路盤工</vt:lpstr>
      <vt:lpstr>路盤工調書</vt:lpstr>
      <vt:lpstr>路盤工計算書</vt:lpstr>
      <vt:lpstr>舗装工</vt:lpstr>
      <vt:lpstr>舗装面積集計書</vt:lpstr>
      <vt:lpstr>舗装面積計算書</vt:lpstr>
      <vt:lpstr>交通安全施設工</vt:lpstr>
      <vt:lpstr>交通安全施設調書</vt:lpstr>
      <vt:lpstr>側溝工調書</vt:lpstr>
      <vt:lpstr>桝工</vt:lpstr>
      <vt:lpstr>第1号接続桝工</vt:lpstr>
      <vt:lpstr>桝工調書</vt:lpstr>
      <vt:lpstr>交通安全施設工!Print_Area</vt:lpstr>
      <vt:lpstr>第1号接続桝工!Print_Area</vt:lpstr>
      <vt:lpstr>土工!Print_Area</vt:lpstr>
      <vt:lpstr>舗装工!Print_Area</vt:lpstr>
      <vt:lpstr>舗装版撤去調書!Print_Area</vt:lpstr>
      <vt:lpstr>桝工!Print_Area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2025-06-26T04:44:58Z</cp:lastPrinted>
  <dcterms:created xsi:type="dcterms:W3CDTF">2021-04-28T06:09:55Z</dcterms:created>
  <dcterms:modified xsi:type="dcterms:W3CDTF">2025-06-26T04:48:01Z</dcterms:modified>
</cp:coreProperties>
</file>